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455" activeTab="0"/>
  </bookViews>
  <sheets>
    <sheet name="ORÇAMENTO" sheetId="1" r:id="rId1"/>
    <sheet name="CRONOGRAMA" sheetId="2" r:id="rId2"/>
  </sheets>
  <definedNames>
    <definedName name="_xlnm.Print_Area" localSheetId="1">'CRONOGRAMA'!$A$1:$AB$37</definedName>
    <definedName name="_xlnm.Print_Area" localSheetId="0">'ORÇAMENTO'!$A$1:$P$85</definedName>
    <definedName name="_xlnm.Print_Titles" localSheetId="1">'CRONOGRAMA'!$1:$9</definedName>
    <definedName name="_xlnm.Print_Titles" localSheetId="0">'ORÇAMENTO'!$1:$10</definedName>
  </definedNames>
  <calcPr fullCalcOnLoad="1"/>
</workbook>
</file>

<file path=xl/sharedStrings.xml><?xml version="1.0" encoding="utf-8"?>
<sst xmlns="http://schemas.openxmlformats.org/spreadsheetml/2006/main" count="296" uniqueCount="192">
  <si>
    <t xml:space="preserve">PREFEITURA MUNICIPAL DE MARÍLIA </t>
  </si>
  <si>
    <t>ITEM</t>
  </si>
  <si>
    <t xml:space="preserve">DISCRIMINAÇÃO </t>
  </si>
  <si>
    <t>CONTRATO</t>
  </si>
  <si>
    <t>QUANTIDADES</t>
  </si>
  <si>
    <t xml:space="preserve">PERÍODO </t>
  </si>
  <si>
    <t xml:space="preserve">ACUMULADO </t>
  </si>
  <si>
    <t>UNITÁRIO</t>
  </si>
  <si>
    <t>PREÇO</t>
  </si>
  <si>
    <t>VALOR R$</t>
  </si>
  <si>
    <t>SECRETARIA MUNICICIPAL DE OBRAS PÚBLICAS</t>
  </si>
  <si>
    <t>I</t>
  </si>
  <si>
    <t>1.1</t>
  </si>
  <si>
    <t>2.0</t>
  </si>
  <si>
    <t>II</t>
  </si>
  <si>
    <t>1.0</t>
  </si>
  <si>
    <t>SUB TOTAL ITEM 1.0</t>
  </si>
  <si>
    <t>2.1</t>
  </si>
  <si>
    <t>3.0</t>
  </si>
  <si>
    <t>3.1</t>
  </si>
  <si>
    <t>SUB TOTAL ITEM 3.0</t>
  </si>
  <si>
    <t>TOTAL ITEM 3.0</t>
  </si>
  <si>
    <t>4.0</t>
  </si>
  <si>
    <t>4.1</t>
  </si>
  <si>
    <t>SUB TOTAL ITEM 4.0</t>
  </si>
  <si>
    <t>TOTAL ITEM 4.0</t>
  </si>
  <si>
    <t>SUB TOTAL ITEM 5.0</t>
  </si>
  <si>
    <t>TOTAL ITEM 5.0</t>
  </si>
  <si>
    <t>6.0</t>
  </si>
  <si>
    <t>TOTAL GERAL</t>
  </si>
  <si>
    <t>CRONOGRAMA FÍSICO FINANCEIRO</t>
  </si>
  <si>
    <t>BDI: 19,957%</t>
  </si>
  <si>
    <t>DISCRIMINAÇÃO</t>
  </si>
  <si>
    <t>1º MÊS</t>
  </si>
  <si>
    <t>2º MÊS</t>
  </si>
  <si>
    <t>TOTAIS</t>
  </si>
  <si>
    <t>(%)</t>
  </si>
  <si>
    <t>R$</t>
  </si>
  <si>
    <t>TOTAIS PERCENTUAIS PARCIAIS MENSAIS (%)</t>
  </si>
  <si>
    <t>TOTAIS PERCENTUAIS PARCIAIS MENSAIS ACUMULADOS (%)</t>
  </si>
  <si>
    <t>VALORES MENSAIS A SEREM LIBERADOS (R$)</t>
  </si>
  <si>
    <t>VALORES MENSAIS ACUMULADOS A SEREM LIBERADOS  (R$)</t>
  </si>
  <si>
    <t>UNID.</t>
  </si>
  <si>
    <t>CONTR.</t>
  </si>
  <si>
    <t>ANT.</t>
  </si>
  <si>
    <t>PER.</t>
  </si>
  <si>
    <t>ACUM.</t>
  </si>
  <si>
    <t>MAT.</t>
  </si>
  <si>
    <t>M.O</t>
  </si>
  <si>
    <t xml:space="preserve">MAT. </t>
  </si>
  <si>
    <t>FONTE DE PREÇO</t>
  </si>
  <si>
    <t>6.1</t>
  </si>
  <si>
    <t>6.2</t>
  </si>
  <si>
    <t>6.3</t>
  </si>
  <si>
    <t>6.4</t>
  </si>
  <si>
    <t>SUB TOTAL ITEM 6.0</t>
  </si>
  <si>
    <t>TOTAL ITEM 6.0</t>
  </si>
  <si>
    <t>3.2</t>
  </si>
  <si>
    <t>SUB TOTAL ITEM 2.0</t>
  </si>
  <si>
    <t>TOTAL ITEM 2.0</t>
  </si>
  <si>
    <t>5.0</t>
  </si>
  <si>
    <t>5.1</t>
  </si>
  <si>
    <t>5.2</t>
  </si>
  <si>
    <t>SERVIÇOS TÉCNICOS</t>
  </si>
  <si>
    <t>SERVIÇOS PRELIMINARES</t>
  </si>
  <si>
    <t>m²</t>
  </si>
  <si>
    <t>MOVIMENTO DE TERRA</t>
  </si>
  <si>
    <t>REMOÇÃO DE MATERIAL EM BOTA FORA</t>
  </si>
  <si>
    <t>ESCAVAÇÃO DE VALAS, QUALQUER TERRENO EXCETO ROCHA DE ATÉ 4,0M</t>
  </si>
  <si>
    <t>TAMPÃO EM FERRO FUNDIDO Ø 600MM CLASSE 400</t>
  </si>
  <si>
    <t>TOTAL GERAL ITEM 1.0</t>
  </si>
  <si>
    <t/>
  </si>
  <si>
    <t>OBRA: GALERIA DE ÁGUAS PLUVIAS</t>
  </si>
  <si>
    <t>OBRA: GALERIA DE AGUAS PLUVIAIS</t>
  </si>
  <si>
    <t>SINALIZAÇÃO DE TRÂNSITO (PLACA)</t>
  </si>
  <si>
    <t>ESCORAMENTO DE SOLO DESCONTINUO</t>
  </si>
  <si>
    <t>EXECUÇÃO DE BOCA DE LOBO DUPLA PADRÃO PMSP COM TAMPA DE CONCRETO</t>
  </si>
  <si>
    <t>6.6</t>
  </si>
  <si>
    <t>SERVIÇOS COMPLEMENTARES</t>
  </si>
  <si>
    <t>M²</t>
  </si>
  <si>
    <t>7.0</t>
  </si>
  <si>
    <t>7.1</t>
  </si>
  <si>
    <t>CONCRETO ASFÁLTICA USINADO A QUENTE PARA APLICAÇÃO EM PAVIMENTAÇÃO - PREPARO E APLICAÇÃO,COM 3,0CM DE CAPA ASFÁLTICA</t>
  </si>
  <si>
    <t>M³</t>
  </si>
  <si>
    <t>3º MÊS</t>
  </si>
  <si>
    <t>DISPOSITIVOS DE DRENAGEM</t>
  </si>
  <si>
    <t>3.3</t>
  </si>
  <si>
    <t>7.2</t>
  </si>
  <si>
    <t>ASSENTAMENTO E REJUNTAMENTO DE TUBO COM TESTE DE RESIST.</t>
  </si>
  <si>
    <t>2.2</t>
  </si>
  <si>
    <t>RETIRADA DE PAVIMENTAÇÃO ASFÁLTICA</t>
  </si>
  <si>
    <t>ASSENTAMENTO DE TUBO DE CONCRETO ARMADO, DIÂMETRO 1,500M CLASSE PA-2</t>
  </si>
  <si>
    <t>7.3</t>
  </si>
  <si>
    <t>7.4</t>
  </si>
  <si>
    <t>7.5</t>
  </si>
  <si>
    <t>REPARO DA REDE DE ÁGUA - 8"</t>
  </si>
  <si>
    <t>REPARO DA REDE DE ESGOTO - 8"</t>
  </si>
  <si>
    <t>M</t>
  </si>
  <si>
    <t>III</t>
  </si>
  <si>
    <t>IV</t>
  </si>
  <si>
    <t>V</t>
  </si>
  <si>
    <t>VI</t>
  </si>
  <si>
    <t>VII</t>
  </si>
  <si>
    <t>4º MÊS</t>
  </si>
  <si>
    <t>5º MÊS</t>
  </si>
  <si>
    <t>6º MÊS</t>
  </si>
  <si>
    <t>2.3</t>
  </si>
  <si>
    <t>2.4</t>
  </si>
  <si>
    <t>ESCAVAÇÃO DE VALAS, QUALQUER TERRENO, PARA O DISSIPADOR</t>
  </si>
  <si>
    <t xml:space="preserve"> APILOAMENTO DE FUNDO DE VALA DO DISSIPADOR </t>
  </si>
  <si>
    <t>2.5</t>
  </si>
  <si>
    <t xml:space="preserve"> LASTRO DE RACHÃO COM ESPESSURA DE 10CM APILOADO</t>
  </si>
  <si>
    <r>
      <t xml:space="preserve">REPARO DE LIGAÇÃO DOMICILIAR DE ÁGUA - PEAD </t>
    </r>
    <r>
      <rPr>
        <sz val="20"/>
        <rFont val="Calibri"/>
        <family val="2"/>
      </rPr>
      <t>Ø 3/4"</t>
    </r>
  </si>
  <si>
    <r>
      <t xml:space="preserve">REPARO DE LIGAÇÃO DOMICILIAR DE ESGOTO - </t>
    </r>
    <r>
      <rPr>
        <sz val="20"/>
        <rFont val="Calibri"/>
        <family val="2"/>
      </rPr>
      <t>Ø</t>
    </r>
    <r>
      <rPr>
        <sz val="20"/>
        <rFont val="Arial"/>
        <family val="2"/>
      </rPr>
      <t xml:space="preserve"> 4"</t>
    </r>
  </si>
  <si>
    <t>1.2</t>
  </si>
  <si>
    <t>1.3</t>
  </si>
  <si>
    <t>LOCAÇÃO DE REDE DE CANALIZAÇÃO</t>
  </si>
  <si>
    <t>LOCAÇÃO DE VIAS E CALÇADAS</t>
  </si>
  <si>
    <t>2.6</t>
  </si>
  <si>
    <t>DEMOLIÇÃO MECANIZADA DE CONCRETO SIMPLES, INCLUSIVE FRAGMENTO, CARREGAMENTO,TRANSPORTE ATÉ 1,0 KM E DESCARREGAMENTO</t>
  </si>
  <si>
    <t xml:space="preserve">ASSENTAMENTO DE ADUELA DE CONCRETO ARMADO, DIÂMETRO 2,00M X 2,00M </t>
  </si>
  <si>
    <t>LEVANTAMENTO TOPOGRÁFICO</t>
  </si>
  <si>
    <t>CHAMINÉ PARA POÇO DE VISITA TIPO PMSP EM ALVENARIA - DIÂMETRO INTERNO 70CM - PESCOÇO</t>
  </si>
  <si>
    <t>DISSIPADOR</t>
  </si>
  <si>
    <t>LASTRO DE BRITA</t>
  </si>
  <si>
    <t>FORMA DE MADEIRA ESTRUTURAL # 12MM</t>
  </si>
  <si>
    <t>ARMADURA EM BARRA DE AÇO CA-50 A FYK=500MPa</t>
  </si>
  <si>
    <t>KG</t>
  </si>
  <si>
    <t>CONCRETO USINADO FCK= 25 Mpa</t>
  </si>
  <si>
    <t>ALVENARIA DE BLOCO DE CONCRETO 19X39X39 - E= 19 COM ARGAMASSA MISTA DE CAL HIDRATADA</t>
  </si>
  <si>
    <t>CONCRETO USINADO FCK=25MPa PARA GRAUTE</t>
  </si>
  <si>
    <t>CHAPISCO EM PAREDES INTERNAS E EXTERNAS - TRAÇO 1:3</t>
  </si>
  <si>
    <t>REBOCO PAULISTA EM PAREDES INTERNAS E EXTERNAS - TRAÇO 1:3</t>
  </si>
  <si>
    <t xml:space="preserve"> SUB TOTAL GERAL</t>
  </si>
  <si>
    <t>8.0</t>
  </si>
  <si>
    <t>8.1</t>
  </si>
  <si>
    <t>8.2</t>
  </si>
  <si>
    <t>8.3</t>
  </si>
  <si>
    <t>8.4</t>
  </si>
  <si>
    <t>8.5</t>
  </si>
  <si>
    <t>8.6</t>
  </si>
  <si>
    <t>8.7</t>
  </si>
  <si>
    <t>8.8</t>
  </si>
  <si>
    <t>TOTAL ITEM 7.0</t>
  </si>
  <si>
    <t>SUB TOTAL GERAL 8.0</t>
  </si>
  <si>
    <t>TOTAL GERAL 8.0</t>
  </si>
  <si>
    <t>''</t>
  </si>
  <si>
    <t>5.3</t>
  </si>
  <si>
    <t>ASSENTAMENTO DE TUBO DE CONCRETO ARMADO, DIÂMETRO 0,600M CLASSE PA-2</t>
  </si>
  <si>
    <t>EXECUÇÃO DE POÇO DE VISITA(3,0X1,6X2,3), INCLUSIVE BASE DE CONCRETO ARMADO TIPO RADIER TRANSPASANDO AS FACES EXTERNAS EM 10CM.</t>
  </si>
  <si>
    <t>EXECUÇÃO DE POÇO DE VISITA(3,5X1,6X2,3), INCLUSIVE BASE DE CONCRETO ARMADO TIPO RADIER TRANSPASANDO AS FACES EXTERNAS EM 10CM.</t>
  </si>
  <si>
    <t>EXECUÇÃO DE POÇO DE VISITA(3,0X2,0X4,2), INCLUSIVE BASE DE CONCRETO ARMADO TIPO RADIER TRANSPASANDO AS FACES EXTERNAS EM 10CM.</t>
  </si>
  <si>
    <t>CPOS-172</t>
  </si>
  <si>
    <t>EXECUÇÃO DE CAIXAS DE LIGAÇÃO(3,0X1,6X2,3), INCLUSIVE BASE DE CONCRETO ARMADO TIPO RADIER TRANSPASANDO AS FACES EXTERNAS EM 20CM.</t>
  </si>
  <si>
    <t>EXECUÇÃO DE CAIXAS DE LIGAÇÃO(2,0X2,5X6,4), INCLUSIVE BASE DE CONCRETO ARMADO TIPO RADIER TRANSPASANDO AS FACES EXTERNAS EM 20CM.</t>
  </si>
  <si>
    <t>EXECUÇÃO DE CAIXAS DE LIGAÇÃO(3,5X2,0X2,0), INCLUSIVE BASE DE CONCRETO ARMADO TIPO RADIER TRANSPASANDO AS FACES EXTERNAS EM 20CM.</t>
  </si>
  <si>
    <t>IMPRIMAÇÃO LIGANTE</t>
  </si>
  <si>
    <t>CPOS-172/PINI 14 04/18</t>
  </si>
  <si>
    <t>SINAPI 03/18</t>
  </si>
  <si>
    <t>TRANSPORTE DE SOLO DE 1ª E 2ª CATEGORIA PARA DISTÂNCIAS SUPERIORES A 5KM ATÉ 10KM</t>
  </si>
  <si>
    <t>3.4</t>
  </si>
  <si>
    <t>REATERRO COMPACTADO DE VALAS</t>
  </si>
  <si>
    <t>3.5</t>
  </si>
  <si>
    <t>ESCAVAÇÃO EM JAZIDA DE SOLO PARA REPOSIÇÃO DO PAVIMENTO RETIRADO E=30CM EMPOLAMENTO DE 30%</t>
  </si>
  <si>
    <t>PINI 14 04/18</t>
  </si>
  <si>
    <t>PINI- 14 04/18</t>
  </si>
  <si>
    <t>PREPARO DE CAIXA BASE EM ARGAMASSA DE SOLO CIMENTO A 5% EM PESO</t>
  </si>
  <si>
    <t>PISO DE CONCRETO DESEMPENADO C/ REQUADRO E=7CM (CONSERTO DO PASSEIO PÚBLICO )</t>
  </si>
  <si>
    <t>6.5</t>
  </si>
  <si>
    <t>6.7</t>
  </si>
  <si>
    <t>6.8</t>
  </si>
  <si>
    <t>6.9</t>
  </si>
  <si>
    <t>7.6</t>
  </si>
  <si>
    <t>7.7</t>
  </si>
  <si>
    <t>7.8</t>
  </si>
  <si>
    <t>1.4</t>
  </si>
  <si>
    <t xml:space="preserve">SONDAGEM A TRADO </t>
  </si>
  <si>
    <t>ESCAVAÇÃO E CARGA MECANIZADA EM CAMPO ABERTO COM ROMPEDOR HIDRAULICO EM ROCHA</t>
  </si>
  <si>
    <t>ESCAVAÇÃO E CARGA DE SOLO VEGETAL SUPERFICIAL</t>
  </si>
  <si>
    <t>ESCORAMENTO E ESGOTAMENTO DE VALAS</t>
  </si>
  <si>
    <t>HPxH</t>
  </si>
  <si>
    <t>ESGOTAMENTO DE ÁGUAS SUPERFICIAIS COM BOMBA DE SUPERFÍCIE</t>
  </si>
  <si>
    <t>EXECUÇÃO DE GUIAS PERFIL ESTRUZADO NO LOCAL</t>
  </si>
  <si>
    <t>MANTA GEOTEXTIL COM RESISTENCIA A TRAÇÃO LONGITUDINAL  16kN/m E TRANSVERSAL 14kN/m</t>
  </si>
  <si>
    <t>SUB TOTAL GERAL 7.0</t>
  </si>
  <si>
    <t>7.9</t>
  </si>
  <si>
    <t>5.4</t>
  </si>
  <si>
    <t>4.2</t>
  </si>
  <si>
    <t>3.6</t>
  </si>
  <si>
    <t>3.7</t>
  </si>
  <si>
    <t>LOCALIZAÇÃO:  RUA HEMETÉRIO GOMES FERNANDES</t>
  </si>
  <si>
    <t>DATA:- 14/06/2018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</si>
</sst>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0.0"/>
    <numFmt numFmtId="195" formatCode="0.0000"/>
    <numFmt numFmtId="196" formatCode="0.000"/>
    <numFmt numFmtId="197" formatCode="_(* #,##0.000_);_(* \(#,##0.000\);_(* &quot;-&quot;???_);_(@_)"/>
    <numFmt numFmtId="198" formatCode="[$-416]dddd\,\ d&quot; de &quot;mmmm&quot; de &quot;yyyy"/>
    <numFmt numFmtId="199" formatCode="0.0000000000"/>
    <numFmt numFmtId="200" formatCode="0.000000000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0.0%"/>
    <numFmt numFmtId="206" formatCode="0;[Red]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40"/>
      <name val="Arial"/>
      <family val="2"/>
    </font>
    <font>
      <sz val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171" fontId="20" fillId="24" borderId="10" xfId="54" applyFont="1" applyFill="1" applyBorder="1" applyAlignment="1">
      <alignment horizontal="center"/>
    </xf>
    <xf numFmtId="171" fontId="20" fillId="24" borderId="10" xfId="54" applyFont="1" applyFill="1" applyBorder="1" applyAlignment="1">
      <alignment/>
    </xf>
    <xf numFmtId="171" fontId="20" fillId="24" borderId="11" xfId="54" applyFont="1" applyFill="1" applyBorder="1" applyAlignment="1">
      <alignment/>
    </xf>
    <xf numFmtId="0" fontId="21" fillId="0" borderId="0" xfId="0" applyFont="1" applyAlignment="1">
      <alignment/>
    </xf>
    <xf numFmtId="171" fontId="25" fillId="24" borderId="0" xfId="54" applyFont="1" applyFill="1" applyBorder="1" applyAlignment="1">
      <alignment/>
    </xf>
    <xf numFmtId="171" fontId="20" fillId="24" borderId="0" xfId="54" applyFont="1" applyFill="1" applyBorder="1" applyAlignment="1">
      <alignment horizontal="center"/>
    </xf>
    <xf numFmtId="171" fontId="23" fillId="24" borderId="0" xfId="54" applyFont="1" applyFill="1" applyBorder="1" applyAlignment="1">
      <alignment/>
    </xf>
    <xf numFmtId="171" fontId="20" fillId="24" borderId="0" xfId="54" applyFont="1" applyFill="1" applyBorder="1" applyAlignment="1">
      <alignment/>
    </xf>
    <xf numFmtId="171" fontId="20" fillId="24" borderId="12" xfId="54" applyFont="1" applyFill="1" applyBorder="1" applyAlignment="1">
      <alignment/>
    </xf>
    <xf numFmtId="0" fontId="26" fillId="24" borderId="12" xfId="0" applyFont="1" applyFill="1" applyBorder="1" applyAlignment="1">
      <alignment/>
    </xf>
    <xf numFmtId="171" fontId="20" fillId="24" borderId="13" xfId="54" applyFont="1" applyFill="1" applyBorder="1" applyAlignment="1">
      <alignment/>
    </xf>
    <xf numFmtId="171" fontId="20" fillId="24" borderId="0" xfId="54" applyFont="1" applyFill="1" applyBorder="1" applyAlignment="1">
      <alignment/>
    </xf>
    <xf numFmtId="171" fontId="20" fillId="24" borderId="13" xfId="54" applyFont="1" applyFill="1" applyBorder="1" applyAlignment="1">
      <alignment horizontal="center"/>
    </xf>
    <xf numFmtId="171" fontId="23" fillId="24" borderId="12" xfId="54" applyFont="1" applyFill="1" applyBorder="1" applyAlignment="1">
      <alignment/>
    </xf>
    <xf numFmtId="171" fontId="20" fillId="24" borderId="14" xfId="54" applyFont="1" applyFill="1" applyBorder="1" applyAlignment="1">
      <alignment horizontal="center"/>
    </xf>
    <xf numFmtId="171" fontId="20" fillId="24" borderId="15" xfId="54" applyFont="1" applyFill="1" applyBorder="1" applyAlignment="1">
      <alignment horizontal="center"/>
    </xf>
    <xf numFmtId="171" fontId="23" fillId="24" borderId="15" xfId="54" applyFont="1" applyFill="1" applyBorder="1" applyAlignment="1">
      <alignment/>
    </xf>
    <xf numFmtId="171" fontId="23" fillId="24" borderId="16" xfId="54" applyFont="1" applyFill="1" applyBorder="1" applyAlignment="1">
      <alignment/>
    </xf>
    <xf numFmtId="0" fontId="28" fillId="24" borderId="12" xfId="0" applyFont="1" applyFill="1" applyBorder="1" applyAlignment="1">
      <alignment/>
    </xf>
    <xf numFmtId="171" fontId="22" fillId="0" borderId="17" xfId="54" applyFont="1" applyBorder="1" applyAlignment="1">
      <alignment horizontal="center"/>
    </xf>
    <xf numFmtId="0" fontId="27" fillId="16" borderId="17" xfId="0" applyFont="1" applyFill="1" applyBorder="1" applyAlignment="1">
      <alignment horizontal="center"/>
    </xf>
    <xf numFmtId="171" fontId="27" fillId="0" borderId="0" xfId="54" applyFont="1" applyAlignment="1">
      <alignment/>
    </xf>
    <xf numFmtId="171" fontId="27" fillId="0" borderId="0" xfId="54" applyFont="1" applyAlignment="1">
      <alignment horizontal="center"/>
    </xf>
    <xf numFmtId="171" fontId="24" fillId="24" borderId="0" xfId="54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10" fontId="22" fillId="0" borderId="17" xfId="54" applyNumberFormat="1" applyFont="1" applyBorder="1" applyAlignment="1">
      <alignment horizontal="center"/>
    </xf>
    <xf numFmtId="171" fontId="27" fillId="16" borderId="17" xfId="0" applyNumberFormat="1" applyFont="1" applyFill="1" applyBorder="1" applyAlignment="1">
      <alignment horizontal="center"/>
    </xf>
    <xf numFmtId="0" fontId="30" fillId="0" borderId="18" xfId="0" applyFont="1" applyBorder="1" applyAlignment="1">
      <alignment horizontal="center"/>
    </xf>
    <xf numFmtId="171" fontId="30" fillId="0" borderId="0" xfId="63" applyFont="1" applyAlignment="1">
      <alignment/>
    </xf>
    <xf numFmtId="171" fontId="28" fillId="12" borderId="14" xfId="54" applyFont="1" applyFill="1" applyBorder="1" applyAlignment="1">
      <alignment/>
    </xf>
    <xf numFmtId="171" fontId="28" fillId="12" borderId="15" xfId="54" applyFont="1" applyFill="1" applyBorder="1" applyAlignment="1">
      <alignment/>
    </xf>
    <xf numFmtId="171" fontId="28" fillId="12" borderId="16" xfId="54" applyFont="1" applyFill="1" applyBorder="1" applyAlignment="1">
      <alignment/>
    </xf>
    <xf numFmtId="171" fontId="28" fillId="12" borderId="0" xfId="54" applyFont="1" applyFill="1" applyBorder="1" applyAlignment="1">
      <alignment/>
    </xf>
    <xf numFmtId="171" fontId="28" fillId="12" borderId="13" xfId="54" applyFont="1" applyFill="1" applyBorder="1" applyAlignment="1">
      <alignment/>
    </xf>
    <xf numFmtId="171" fontId="30" fillId="0" borderId="0" xfId="63" applyNumberFormat="1" applyFont="1" applyAlignment="1">
      <alignment/>
    </xf>
    <xf numFmtId="171" fontId="30" fillId="0" borderId="0" xfId="0" applyNumberFormat="1" applyFont="1" applyAlignment="1">
      <alignment/>
    </xf>
    <xf numFmtId="171" fontId="30" fillId="0" borderId="0" xfId="63" applyNumberFormat="1" applyFont="1" applyBorder="1" applyAlignment="1">
      <alignment/>
    </xf>
    <xf numFmtId="171" fontId="30" fillId="0" borderId="0" xfId="63" applyFont="1" applyBorder="1" applyAlignment="1">
      <alignment/>
    </xf>
    <xf numFmtId="171" fontId="20" fillId="24" borderId="19" xfId="54" applyFont="1" applyFill="1" applyBorder="1" applyAlignment="1">
      <alignment/>
    </xf>
    <xf numFmtId="171" fontId="20" fillId="24" borderId="13" xfId="54" applyFont="1" applyFill="1" applyBorder="1" applyAlignment="1">
      <alignment/>
    </xf>
    <xf numFmtId="0" fontId="27" fillId="16" borderId="20" xfId="0" applyFont="1" applyFill="1" applyBorder="1" applyAlignment="1">
      <alignment horizontal="center"/>
    </xf>
    <xf numFmtId="171" fontId="20" fillId="24" borderId="20" xfId="54" applyFont="1" applyFill="1" applyBorder="1" applyAlignment="1">
      <alignment horizontal="center"/>
    </xf>
    <xf numFmtId="171" fontId="28" fillId="12" borderId="21" xfId="54" applyFont="1" applyFill="1" applyBorder="1" applyAlignment="1">
      <alignment/>
    </xf>
    <xf numFmtId="171" fontId="28" fillId="25" borderId="0" xfId="54" applyFont="1" applyFill="1" applyBorder="1" applyAlignment="1">
      <alignment/>
    </xf>
    <xf numFmtId="171" fontId="28" fillId="25" borderId="12" xfId="54" applyFont="1" applyFill="1" applyBorder="1" applyAlignment="1">
      <alignment/>
    </xf>
    <xf numFmtId="0" fontId="30" fillId="0" borderId="0" xfId="0" applyFont="1" applyAlignment="1">
      <alignment/>
    </xf>
    <xf numFmtId="0" fontId="24" fillId="24" borderId="13" xfId="0" applyFont="1" applyFill="1" applyBorder="1" applyAlignment="1">
      <alignment/>
    </xf>
    <xf numFmtId="0" fontId="32" fillId="24" borderId="19" xfId="0" applyFont="1" applyFill="1" applyBorder="1" applyAlignment="1">
      <alignment/>
    </xf>
    <xf numFmtId="171" fontId="29" fillId="24" borderId="10" xfId="63" applyFont="1" applyFill="1" applyBorder="1" applyAlignment="1">
      <alignment wrapText="1"/>
    </xf>
    <xf numFmtId="171" fontId="29" fillId="24" borderId="10" xfId="63" applyFont="1" applyFill="1" applyBorder="1" applyAlignment="1">
      <alignment/>
    </xf>
    <xf numFmtId="171" fontId="29" fillId="24" borderId="10" xfId="63" applyNumberFormat="1" applyFont="1" applyFill="1" applyBorder="1" applyAlignment="1">
      <alignment/>
    </xf>
    <xf numFmtId="171" fontId="32" fillId="24" borderId="10" xfId="63" applyNumberFormat="1" applyFont="1" applyFill="1" applyBorder="1" applyAlignment="1">
      <alignment/>
    </xf>
    <xf numFmtId="171" fontId="32" fillId="24" borderId="10" xfId="63" applyFont="1" applyFill="1" applyBorder="1" applyAlignment="1">
      <alignment/>
    </xf>
    <xf numFmtId="0" fontId="32" fillId="24" borderId="11" xfId="0" applyFont="1" applyFill="1" applyBorder="1" applyAlignment="1">
      <alignment horizontal="center"/>
    </xf>
    <xf numFmtId="0" fontId="30" fillId="0" borderId="10" xfId="0" applyFont="1" applyBorder="1" applyAlignment="1">
      <alignment/>
    </xf>
    <xf numFmtId="0" fontId="33" fillId="24" borderId="13" xfId="0" applyFont="1" applyFill="1" applyBorder="1" applyAlignment="1">
      <alignment/>
    </xf>
    <xf numFmtId="171" fontId="30" fillId="24" borderId="0" xfId="63" applyFont="1" applyFill="1" applyBorder="1" applyAlignment="1">
      <alignment wrapText="1"/>
    </xf>
    <xf numFmtId="171" fontId="29" fillId="24" borderId="0" xfId="63" applyFont="1" applyFill="1" applyBorder="1" applyAlignment="1">
      <alignment/>
    </xf>
    <xf numFmtId="171" fontId="29" fillId="24" borderId="0" xfId="63" applyNumberFormat="1" applyFont="1" applyFill="1" applyBorder="1" applyAlignment="1">
      <alignment/>
    </xf>
    <xf numFmtId="171" fontId="32" fillId="24" borderId="0" xfId="63" applyNumberFormat="1" applyFont="1" applyFill="1" applyBorder="1" applyAlignment="1">
      <alignment/>
    </xf>
    <xf numFmtId="171" fontId="32" fillId="24" borderId="0" xfId="63" applyFont="1" applyFill="1" applyBorder="1" applyAlignment="1">
      <alignment/>
    </xf>
    <xf numFmtId="0" fontId="33" fillId="24" borderId="12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171" fontId="33" fillId="24" borderId="0" xfId="63" applyFont="1" applyFill="1" applyBorder="1" applyAlignment="1">
      <alignment/>
    </xf>
    <xf numFmtId="0" fontId="32" fillId="24" borderId="13" xfId="0" applyFont="1" applyFill="1" applyBorder="1" applyAlignment="1">
      <alignment/>
    </xf>
    <xf numFmtId="171" fontId="32" fillId="24" borderId="0" xfId="63" applyFont="1" applyFill="1" applyBorder="1" applyAlignment="1">
      <alignment wrapText="1"/>
    </xf>
    <xf numFmtId="0" fontId="30" fillId="0" borderId="15" xfId="0" applyFont="1" applyBorder="1" applyAlignment="1">
      <alignment/>
    </xf>
    <xf numFmtId="171" fontId="29" fillId="24" borderId="15" xfId="63" applyFont="1" applyFill="1" applyBorder="1" applyAlignment="1">
      <alignment/>
    </xf>
    <xf numFmtId="0" fontId="32" fillId="24" borderId="12" xfId="0" applyFont="1" applyFill="1" applyBorder="1" applyAlignment="1">
      <alignment horizontal="center"/>
    </xf>
    <xf numFmtId="171" fontId="33" fillId="24" borderId="12" xfId="63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/>
    </xf>
    <xf numFmtId="171" fontId="32" fillId="24" borderId="15" xfId="63" applyFont="1" applyFill="1" applyBorder="1" applyAlignment="1">
      <alignment horizontal="center" wrapText="1"/>
    </xf>
    <xf numFmtId="171" fontId="29" fillId="24" borderId="15" xfId="63" applyNumberFormat="1" applyFont="1" applyFill="1" applyBorder="1" applyAlignment="1">
      <alignment/>
    </xf>
    <xf numFmtId="0" fontId="29" fillId="24" borderId="16" xfId="0" applyFont="1" applyFill="1" applyBorder="1" applyAlignment="1">
      <alignment horizontal="center"/>
    </xf>
    <xf numFmtId="171" fontId="32" fillId="24" borderId="17" xfId="63" applyFont="1" applyFill="1" applyBorder="1" applyAlignment="1">
      <alignment horizontal="center"/>
    </xf>
    <xf numFmtId="171" fontId="32" fillId="26" borderId="17" xfId="63" applyFont="1" applyFill="1" applyBorder="1" applyAlignment="1">
      <alignment horizontal="center"/>
    </xf>
    <xf numFmtId="171" fontId="32" fillId="24" borderId="17" xfId="63" applyNumberFormat="1" applyFont="1" applyFill="1" applyBorder="1" applyAlignment="1">
      <alignment horizontal="center"/>
    </xf>
    <xf numFmtId="0" fontId="33" fillId="16" borderId="17" xfId="0" applyFont="1" applyFill="1" applyBorder="1" applyAlignment="1">
      <alignment horizontal="center"/>
    </xf>
    <xf numFmtId="171" fontId="33" fillId="16" borderId="17" xfId="63" applyFont="1" applyFill="1" applyBorder="1" applyAlignment="1">
      <alignment horizontal="left" wrapText="1"/>
    </xf>
    <xf numFmtId="171" fontId="30" fillId="16" borderId="17" xfId="63" applyFont="1" applyFill="1" applyBorder="1" applyAlignment="1">
      <alignment horizontal="center"/>
    </xf>
    <xf numFmtId="171" fontId="30" fillId="16" borderId="17" xfId="63" applyFont="1" applyFill="1" applyBorder="1" applyAlignment="1">
      <alignment/>
    </xf>
    <xf numFmtId="171" fontId="29" fillId="16" borderId="17" xfId="63" applyFont="1" applyFill="1" applyBorder="1" applyAlignment="1">
      <alignment/>
    </xf>
    <xf numFmtId="171" fontId="29" fillId="16" borderId="17" xfId="63" applyFont="1" applyFill="1" applyBorder="1" applyAlignment="1">
      <alignment horizontal="center"/>
    </xf>
    <xf numFmtId="43" fontId="30" fillId="16" borderId="17" xfId="63" applyNumberFormat="1" applyFont="1" applyFill="1" applyBorder="1" applyAlignment="1">
      <alignment/>
    </xf>
    <xf numFmtId="171" fontId="29" fillId="16" borderId="17" xfId="63" applyFont="1" applyFill="1" applyBorder="1" applyAlignment="1">
      <alignment horizontal="center" wrapText="1"/>
    </xf>
    <xf numFmtId="171" fontId="30" fillId="0" borderId="18" xfId="63" applyFont="1" applyFill="1" applyBorder="1" applyAlignment="1">
      <alignment vertical="top" wrapText="1"/>
    </xf>
    <xf numFmtId="171" fontId="30" fillId="0" borderId="18" xfId="63" applyFont="1" applyBorder="1" applyAlignment="1">
      <alignment horizontal="center"/>
    </xf>
    <xf numFmtId="171" fontId="29" fillId="0" borderId="18" xfId="63" applyFont="1" applyBorder="1" applyAlignment="1">
      <alignment/>
    </xf>
    <xf numFmtId="171" fontId="29" fillId="26" borderId="18" xfId="63" applyFont="1" applyFill="1" applyBorder="1" applyAlignment="1">
      <alignment/>
    </xf>
    <xf numFmtId="171" fontId="29" fillId="0" borderId="18" xfId="63" applyFont="1" applyBorder="1" applyAlignment="1">
      <alignment horizontal="center"/>
    </xf>
    <xf numFmtId="171" fontId="29" fillId="0" borderId="18" xfId="63" applyNumberFormat="1" applyFont="1" applyBorder="1" applyAlignment="1">
      <alignment horizontal="center"/>
    </xf>
    <xf numFmtId="171" fontId="29" fillId="26" borderId="18" xfId="63" applyFont="1" applyFill="1" applyBorder="1" applyAlignment="1">
      <alignment horizontal="center"/>
    </xf>
    <xf numFmtId="171" fontId="34" fillId="14" borderId="17" xfId="63" applyFont="1" applyFill="1" applyBorder="1" applyAlignment="1">
      <alignment horizontal="center"/>
    </xf>
    <xf numFmtId="171" fontId="32" fillId="14" borderId="17" xfId="63" applyNumberFormat="1" applyFont="1" applyFill="1" applyBorder="1" applyAlignment="1">
      <alignment horizontal="center"/>
    </xf>
    <xf numFmtId="171" fontId="32" fillId="14" borderId="17" xfId="63" applyFont="1" applyFill="1" applyBorder="1" applyAlignment="1">
      <alignment horizontal="center"/>
    </xf>
    <xf numFmtId="171" fontId="32" fillId="14" borderId="17" xfId="63" applyFont="1" applyFill="1" applyBorder="1" applyAlignment="1">
      <alignment/>
    </xf>
    <xf numFmtId="0" fontId="30" fillId="0" borderId="22" xfId="0" applyFont="1" applyBorder="1" applyAlignment="1">
      <alignment horizontal="center"/>
    </xf>
    <xf numFmtId="171" fontId="30" fillId="0" borderId="22" xfId="63" applyFont="1" applyFill="1" applyBorder="1" applyAlignment="1">
      <alignment vertical="top" wrapText="1"/>
    </xf>
    <xf numFmtId="171" fontId="30" fillId="0" borderId="22" xfId="63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171" fontId="30" fillId="0" borderId="17" xfId="63" applyFont="1" applyFill="1" applyBorder="1" applyAlignment="1">
      <alignment vertical="top" wrapText="1"/>
    </xf>
    <xf numFmtId="171" fontId="30" fillId="0" borderId="17" xfId="63" applyFont="1" applyBorder="1" applyAlignment="1">
      <alignment horizontal="center"/>
    </xf>
    <xf numFmtId="171" fontId="29" fillId="0" borderId="17" xfId="63" applyFont="1" applyBorder="1" applyAlignment="1">
      <alignment/>
    </xf>
    <xf numFmtId="171" fontId="29" fillId="26" borderId="17" xfId="63" applyFont="1" applyFill="1" applyBorder="1" applyAlignment="1">
      <alignment/>
    </xf>
    <xf numFmtId="171" fontId="29" fillId="6" borderId="18" xfId="63" applyFont="1" applyFill="1" applyBorder="1" applyAlignment="1">
      <alignment horizontal="center"/>
    </xf>
    <xf numFmtId="171" fontId="33" fillId="14" borderId="23" xfId="63" applyFont="1" applyFill="1" applyBorder="1" applyAlignment="1">
      <alignment horizontal="center"/>
    </xf>
    <xf numFmtId="171" fontId="33" fillId="14" borderId="23" xfId="63" applyNumberFormat="1" applyFont="1" applyFill="1" applyBorder="1" applyAlignment="1">
      <alignment horizontal="center"/>
    </xf>
    <xf numFmtId="0" fontId="30" fillId="14" borderId="0" xfId="0" applyFont="1" applyFill="1" applyAlignment="1">
      <alignment/>
    </xf>
    <xf numFmtId="171" fontId="33" fillId="14" borderId="17" xfId="63" applyFont="1" applyFill="1" applyBorder="1" applyAlignment="1">
      <alignment horizontal="center"/>
    </xf>
    <xf numFmtId="171" fontId="33" fillId="14" borderId="17" xfId="63" applyFont="1" applyFill="1" applyBorder="1" applyAlignment="1">
      <alignment/>
    </xf>
    <xf numFmtId="171" fontId="32" fillId="14" borderId="23" xfId="63" applyFont="1" applyFill="1" applyBorder="1" applyAlignment="1">
      <alignment horizontal="center"/>
    </xf>
    <xf numFmtId="171" fontId="32" fillId="14" borderId="23" xfId="63" applyNumberFormat="1" applyFont="1" applyFill="1" applyBorder="1" applyAlignment="1">
      <alignment horizontal="center"/>
    </xf>
    <xf numFmtId="171" fontId="32" fillId="14" borderId="20" xfId="63" applyFont="1" applyFill="1" applyBorder="1" applyAlignment="1">
      <alignment/>
    </xf>
    <xf numFmtId="171" fontId="30" fillId="0" borderId="24" xfId="0" applyNumberFormat="1" applyFont="1" applyBorder="1" applyAlignment="1">
      <alignment/>
    </xf>
    <xf numFmtId="171" fontId="32" fillId="14" borderId="18" xfId="63" applyNumberFormat="1" applyFont="1" applyFill="1" applyBorder="1" applyAlignment="1">
      <alignment horizontal="center"/>
    </xf>
    <xf numFmtId="171" fontId="30" fillId="0" borderId="18" xfId="63" applyFont="1" applyFill="1" applyBorder="1" applyAlignment="1">
      <alignment wrapText="1"/>
    </xf>
    <xf numFmtId="171" fontId="30" fillId="0" borderId="18" xfId="63" applyFont="1" applyFill="1" applyBorder="1" applyAlignment="1">
      <alignment horizontal="center"/>
    </xf>
    <xf numFmtId="171" fontId="29" fillId="24" borderId="18" xfId="63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1" fontId="30" fillId="0" borderId="0" xfId="63" applyFont="1" applyAlignment="1">
      <alignment wrapText="1"/>
    </xf>
    <xf numFmtId="183" fontId="30" fillId="0" borderId="0" xfId="47" applyFont="1" applyFill="1" applyBorder="1" applyAlignment="1">
      <alignment/>
    </xf>
    <xf numFmtId="171" fontId="30" fillId="0" borderId="0" xfId="63" applyNumberFormat="1" applyFont="1" applyAlignment="1" quotePrefix="1">
      <alignment/>
    </xf>
    <xf numFmtId="171" fontId="29" fillId="0" borderId="18" xfId="63" applyFont="1" applyFill="1" applyBorder="1" applyAlignment="1">
      <alignment horizontal="center"/>
    </xf>
    <xf numFmtId="171" fontId="30" fillId="0" borderId="18" xfId="63" applyFont="1" applyFill="1" applyBorder="1" applyAlignment="1">
      <alignment horizontal="left" wrapText="1"/>
    </xf>
    <xf numFmtId="171" fontId="0" fillId="0" borderId="0" xfId="0" applyNumberFormat="1" applyFont="1" applyAlignment="1">
      <alignment/>
    </xf>
    <xf numFmtId="43" fontId="32" fillId="14" borderId="23" xfId="63" applyNumberFormat="1" applyFont="1" applyFill="1" applyBorder="1" applyAlignment="1">
      <alignment horizontal="center"/>
    </xf>
    <xf numFmtId="171" fontId="30" fillId="0" borderId="18" xfId="63" applyFont="1" applyFill="1" applyBorder="1" applyAlignment="1">
      <alignment/>
    </xf>
    <xf numFmtId="171" fontId="30" fillId="0" borderId="22" xfId="63" applyFont="1" applyFill="1" applyBorder="1" applyAlignment="1">
      <alignment/>
    </xf>
    <xf numFmtId="171" fontId="30" fillId="0" borderId="17" xfId="63" applyFont="1" applyFill="1" applyBorder="1" applyAlignment="1">
      <alignment/>
    </xf>
    <xf numFmtId="171" fontId="32" fillId="14" borderId="19" xfId="63" applyFont="1" applyFill="1" applyBorder="1" applyAlignment="1">
      <alignment horizontal="center"/>
    </xf>
    <xf numFmtId="171" fontId="32" fillId="14" borderId="10" xfId="63" applyFont="1" applyFill="1" applyBorder="1" applyAlignment="1">
      <alignment horizontal="center"/>
    </xf>
    <xf numFmtId="171" fontId="32" fillId="14" borderId="11" xfId="63" applyFont="1" applyFill="1" applyBorder="1" applyAlignment="1">
      <alignment horizontal="center"/>
    </xf>
    <xf numFmtId="171" fontId="33" fillId="14" borderId="25" xfId="63" applyFont="1" applyFill="1" applyBorder="1" applyAlignment="1">
      <alignment horizontal="center"/>
    </xf>
    <xf numFmtId="171" fontId="33" fillId="14" borderId="26" xfId="63" applyFont="1" applyFill="1" applyBorder="1" applyAlignment="1">
      <alignment horizontal="center"/>
    </xf>
    <xf numFmtId="171" fontId="32" fillId="14" borderId="17" xfId="63" applyFont="1" applyFill="1" applyBorder="1" applyAlignment="1">
      <alignment horizontal="center"/>
    </xf>
    <xf numFmtId="171" fontId="30" fillId="14" borderId="25" xfId="63" applyFont="1" applyFill="1" applyBorder="1" applyAlignment="1">
      <alignment horizontal="center"/>
    </xf>
    <xf numFmtId="171" fontId="30" fillId="14" borderId="26" xfId="63" applyFont="1" applyFill="1" applyBorder="1" applyAlignment="1">
      <alignment horizontal="center"/>
    </xf>
    <xf numFmtId="171" fontId="32" fillId="14" borderId="20" xfId="63" applyFont="1" applyFill="1" applyBorder="1" applyAlignment="1">
      <alignment horizontal="center"/>
    </xf>
    <xf numFmtId="171" fontId="32" fillId="14" borderId="25" xfId="63" applyFont="1" applyFill="1" applyBorder="1" applyAlignment="1">
      <alignment horizontal="center"/>
    </xf>
    <xf numFmtId="171" fontId="32" fillId="14" borderId="26" xfId="63" applyFont="1" applyFill="1" applyBorder="1" applyAlignment="1">
      <alignment horizontal="center"/>
    </xf>
    <xf numFmtId="171" fontId="32" fillId="24" borderId="20" xfId="63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171" fontId="32" fillId="14" borderId="28" xfId="63" applyFont="1" applyFill="1" applyBorder="1" applyAlignment="1">
      <alignment horizontal="center"/>
    </xf>
    <xf numFmtId="171" fontId="32" fillId="24" borderId="20" xfId="63" applyFont="1" applyFill="1" applyBorder="1" applyAlignment="1">
      <alignment horizontal="center"/>
    </xf>
    <xf numFmtId="0" fontId="32" fillId="24" borderId="20" xfId="0" applyFont="1" applyFill="1" applyBorder="1" applyAlignment="1">
      <alignment horizontal="center"/>
    </xf>
    <xf numFmtId="0" fontId="32" fillId="24" borderId="27" xfId="0" applyFont="1" applyFill="1" applyBorder="1" applyAlignment="1">
      <alignment horizontal="center"/>
    </xf>
    <xf numFmtId="0" fontId="32" fillId="24" borderId="23" xfId="0" applyFont="1" applyFill="1" applyBorder="1" applyAlignment="1">
      <alignment horizontal="center"/>
    </xf>
    <xf numFmtId="171" fontId="32" fillId="24" borderId="20" xfId="63" applyFont="1" applyFill="1" applyBorder="1" applyAlignment="1">
      <alignment horizontal="center" wrapText="1"/>
    </xf>
    <xf numFmtId="171" fontId="32" fillId="24" borderId="27" xfId="63" applyFont="1" applyFill="1" applyBorder="1" applyAlignment="1">
      <alignment horizontal="center" wrapText="1"/>
    </xf>
    <xf numFmtId="171" fontId="32" fillId="24" borderId="23" xfId="63" applyFont="1" applyFill="1" applyBorder="1" applyAlignment="1">
      <alignment horizontal="center" wrapText="1"/>
    </xf>
    <xf numFmtId="171" fontId="32" fillId="14" borderId="17" xfId="63" applyNumberFormat="1" applyFont="1" applyFill="1" applyBorder="1" applyAlignment="1">
      <alignment horizontal="center"/>
    </xf>
    <xf numFmtId="171" fontId="35" fillId="14" borderId="25" xfId="63" applyFont="1" applyFill="1" applyBorder="1" applyAlignment="1">
      <alignment horizontal="center"/>
    </xf>
    <xf numFmtId="171" fontId="35" fillId="14" borderId="28" xfId="63" applyFont="1" applyFill="1" applyBorder="1" applyAlignment="1">
      <alignment horizontal="center"/>
    </xf>
    <xf numFmtId="171" fontId="35" fillId="14" borderId="26" xfId="63" applyFont="1" applyFill="1" applyBorder="1" applyAlignment="1">
      <alignment horizontal="center"/>
    </xf>
    <xf numFmtId="171" fontId="32" fillId="14" borderId="25" xfId="63" applyNumberFormat="1" applyFont="1" applyFill="1" applyBorder="1" applyAlignment="1">
      <alignment horizontal="center"/>
    </xf>
    <xf numFmtId="171" fontId="32" fillId="14" borderId="26" xfId="63" applyNumberFormat="1" applyFont="1" applyFill="1" applyBorder="1" applyAlignment="1">
      <alignment horizontal="center"/>
    </xf>
    <xf numFmtId="171" fontId="32" fillId="24" borderId="27" xfId="63" applyFont="1" applyFill="1" applyBorder="1" applyAlignment="1">
      <alignment horizontal="center"/>
    </xf>
    <xf numFmtId="171" fontId="32" fillId="24" borderId="23" xfId="63" applyFont="1" applyFill="1" applyBorder="1" applyAlignment="1">
      <alignment horizontal="center"/>
    </xf>
    <xf numFmtId="171" fontId="33" fillId="24" borderId="13" xfId="63" applyNumberFormat="1" applyFont="1" applyFill="1" applyBorder="1" applyAlignment="1">
      <alignment horizontal="center"/>
    </xf>
    <xf numFmtId="171" fontId="33" fillId="24" borderId="0" xfId="63" applyNumberFormat="1" applyFont="1" applyFill="1" applyBorder="1" applyAlignment="1">
      <alignment horizontal="center"/>
    </xf>
    <xf numFmtId="171" fontId="32" fillId="26" borderId="20" xfId="63" applyFont="1" applyFill="1" applyBorder="1" applyAlignment="1">
      <alignment horizontal="center"/>
    </xf>
    <xf numFmtId="171" fontId="32" fillId="24" borderId="13" xfId="63" applyNumberFormat="1" applyFont="1" applyFill="1" applyBorder="1" applyAlignment="1">
      <alignment horizontal="center"/>
    </xf>
    <xf numFmtId="171" fontId="32" fillId="24" borderId="12" xfId="63" applyNumberFormat="1" applyFont="1" applyFill="1" applyBorder="1" applyAlignment="1">
      <alignment horizontal="center"/>
    </xf>
    <xf numFmtId="171" fontId="32" fillId="24" borderId="13" xfId="63" applyFont="1" applyFill="1" applyBorder="1" applyAlignment="1">
      <alignment horizontal="center"/>
    </xf>
    <xf numFmtId="171" fontId="32" fillId="24" borderId="0" xfId="63" applyFont="1" applyFill="1" applyBorder="1" applyAlignment="1">
      <alignment horizontal="center"/>
    </xf>
    <xf numFmtId="171" fontId="32" fillId="24" borderId="12" xfId="63" applyFont="1" applyFill="1" applyBorder="1" applyAlignment="1">
      <alignment horizontal="center"/>
    </xf>
    <xf numFmtId="171" fontId="32" fillId="24" borderId="19" xfId="63" applyFont="1" applyFill="1" applyBorder="1" applyAlignment="1">
      <alignment horizontal="center"/>
    </xf>
    <xf numFmtId="171" fontId="32" fillId="24" borderId="10" xfId="63" applyFont="1" applyFill="1" applyBorder="1" applyAlignment="1">
      <alignment horizontal="center"/>
    </xf>
    <xf numFmtId="171" fontId="32" fillId="24" borderId="11" xfId="63" applyFont="1" applyFill="1" applyBorder="1" applyAlignment="1">
      <alignment horizontal="center"/>
    </xf>
    <xf numFmtId="171" fontId="32" fillId="24" borderId="14" xfId="63" applyFont="1" applyFill="1" applyBorder="1" applyAlignment="1">
      <alignment horizontal="center"/>
    </xf>
    <xf numFmtId="171" fontId="32" fillId="24" borderId="15" xfId="63" applyFont="1" applyFill="1" applyBorder="1" applyAlignment="1">
      <alignment horizontal="center"/>
    </xf>
    <xf numFmtId="171" fontId="32" fillId="24" borderId="16" xfId="63" applyFont="1" applyFill="1" applyBorder="1" applyAlignment="1">
      <alignment horizontal="center"/>
    </xf>
    <xf numFmtId="171" fontId="33" fillId="14" borderId="14" xfId="63" applyFont="1" applyFill="1" applyBorder="1" applyAlignment="1">
      <alignment horizontal="center"/>
    </xf>
    <xf numFmtId="171" fontId="33" fillId="14" borderId="15" xfId="63" applyFont="1" applyFill="1" applyBorder="1" applyAlignment="1">
      <alignment horizontal="center"/>
    </xf>
    <xf numFmtId="171" fontId="33" fillId="14" borderId="16" xfId="63" applyFont="1" applyFill="1" applyBorder="1" applyAlignment="1">
      <alignment horizontal="center"/>
    </xf>
    <xf numFmtId="171" fontId="33" fillId="14" borderId="17" xfId="63" applyFont="1" applyFill="1" applyBorder="1" applyAlignment="1">
      <alignment horizontal="center"/>
    </xf>
    <xf numFmtId="171" fontId="32" fillId="14" borderId="20" xfId="63" applyNumberFormat="1" applyFont="1" applyFill="1" applyBorder="1" applyAlignment="1">
      <alignment horizontal="center"/>
    </xf>
    <xf numFmtId="171" fontId="33" fillId="14" borderId="25" xfId="63" applyNumberFormat="1" applyFont="1" applyFill="1" applyBorder="1" applyAlignment="1">
      <alignment horizontal="center"/>
    </xf>
    <xf numFmtId="171" fontId="33" fillId="14" borderId="26" xfId="63" applyNumberFormat="1" applyFont="1" applyFill="1" applyBorder="1" applyAlignment="1">
      <alignment horizontal="center"/>
    </xf>
    <xf numFmtId="171" fontId="32" fillId="14" borderId="14" xfId="63" applyFont="1" applyFill="1" applyBorder="1" applyAlignment="1">
      <alignment horizontal="center"/>
    </xf>
    <xf numFmtId="171" fontId="32" fillId="14" borderId="15" xfId="63" applyFont="1" applyFill="1" applyBorder="1" applyAlignment="1">
      <alignment horizontal="center"/>
    </xf>
    <xf numFmtId="171" fontId="32" fillId="14" borderId="16" xfId="63" applyFont="1" applyFill="1" applyBorder="1" applyAlignment="1">
      <alignment horizontal="center"/>
    </xf>
    <xf numFmtId="171" fontId="32" fillId="14" borderId="23" xfId="63" applyFont="1" applyFill="1" applyBorder="1" applyAlignment="1">
      <alignment horizontal="center"/>
    </xf>
    <xf numFmtId="171" fontId="22" fillId="24" borderId="25" xfId="54" applyNumberFormat="1" applyFont="1" applyFill="1" applyBorder="1" applyAlignment="1">
      <alignment horizontal="center"/>
    </xf>
    <xf numFmtId="171" fontId="22" fillId="24" borderId="28" xfId="54" applyNumberFormat="1" applyFont="1" applyFill="1" applyBorder="1" applyAlignment="1">
      <alignment horizontal="center"/>
    </xf>
    <xf numFmtId="171" fontId="22" fillId="24" borderId="26" xfId="54" applyNumberFormat="1" applyFont="1" applyFill="1" applyBorder="1" applyAlignment="1">
      <alignment horizontal="center"/>
    </xf>
    <xf numFmtId="39" fontId="28" fillId="0" borderId="29" xfId="54" applyNumberFormat="1" applyFont="1" applyFill="1" applyBorder="1" applyAlignment="1">
      <alignment horizontal="center"/>
    </xf>
    <xf numFmtId="39" fontId="28" fillId="0" borderId="30" xfId="54" applyNumberFormat="1" applyFont="1" applyFill="1" applyBorder="1" applyAlignment="1">
      <alignment horizontal="center"/>
    </xf>
    <xf numFmtId="39" fontId="28" fillId="0" borderId="31" xfId="54" applyNumberFormat="1" applyFont="1" applyFill="1" applyBorder="1" applyAlignment="1">
      <alignment horizontal="center"/>
    </xf>
    <xf numFmtId="171" fontId="22" fillId="16" borderId="25" xfId="54" applyFont="1" applyFill="1" applyBorder="1" applyAlignment="1">
      <alignment horizontal="left"/>
    </xf>
    <xf numFmtId="171" fontId="22" fillId="16" borderId="28" xfId="54" applyFont="1" applyFill="1" applyBorder="1" applyAlignment="1">
      <alignment horizontal="left"/>
    </xf>
    <xf numFmtId="171" fontId="22" fillId="16" borderId="26" xfId="54" applyFont="1" applyFill="1" applyBorder="1" applyAlignment="1">
      <alignment horizontal="left"/>
    </xf>
    <xf numFmtId="10" fontId="22" fillId="0" borderId="27" xfId="51" applyNumberFormat="1" applyFont="1" applyBorder="1" applyAlignment="1">
      <alignment horizontal="center"/>
    </xf>
    <xf numFmtId="10" fontId="22" fillId="0" borderId="32" xfId="51" applyNumberFormat="1" applyFont="1" applyBorder="1" applyAlignment="1">
      <alignment horizontal="center"/>
    </xf>
    <xf numFmtId="39" fontId="28" fillId="0" borderId="19" xfId="54" applyNumberFormat="1" applyFont="1" applyFill="1" applyBorder="1" applyAlignment="1">
      <alignment horizontal="center"/>
    </xf>
    <xf numFmtId="39" fontId="28" fillId="0" borderId="10" xfId="54" applyNumberFormat="1" applyFont="1" applyFill="1" applyBorder="1" applyAlignment="1">
      <alignment horizontal="center"/>
    </xf>
    <xf numFmtId="39" fontId="28" fillId="0" borderId="11" xfId="54" applyNumberFormat="1" applyFont="1" applyFill="1" applyBorder="1" applyAlignment="1">
      <alignment horizontal="center"/>
    </xf>
    <xf numFmtId="171" fontId="22" fillId="0" borderId="27" xfId="54" applyFont="1" applyBorder="1" applyAlignment="1">
      <alignment horizontal="center"/>
    </xf>
    <xf numFmtId="171" fontId="22" fillId="0" borderId="32" xfId="54" applyFont="1" applyBorder="1" applyAlignment="1">
      <alignment horizontal="center"/>
    </xf>
    <xf numFmtId="171" fontId="22" fillId="24" borderId="33" xfId="54" applyFont="1" applyFill="1" applyBorder="1" applyAlignment="1">
      <alignment horizontal="center"/>
    </xf>
    <xf numFmtId="171" fontId="22" fillId="24" borderId="27" xfId="54" applyFont="1" applyFill="1" applyBorder="1" applyAlignment="1">
      <alignment horizontal="center"/>
    </xf>
    <xf numFmtId="171" fontId="20" fillId="24" borderId="0" xfId="54" applyFont="1" applyFill="1" applyBorder="1" applyAlignment="1">
      <alignment horizontal="center"/>
    </xf>
    <xf numFmtId="171" fontId="20" fillId="24" borderId="13" xfId="54" applyFont="1" applyFill="1" applyBorder="1" applyAlignment="1">
      <alignment horizontal="center"/>
    </xf>
    <xf numFmtId="171" fontId="20" fillId="24" borderId="12" xfId="54" applyFont="1" applyFill="1" applyBorder="1" applyAlignment="1">
      <alignment horizontal="center"/>
    </xf>
    <xf numFmtId="171" fontId="20" fillId="24" borderId="14" xfId="54" applyFont="1" applyFill="1" applyBorder="1" applyAlignment="1">
      <alignment horizontal="center"/>
    </xf>
    <xf numFmtId="171" fontId="20" fillId="24" borderId="15" xfId="54" applyFont="1" applyFill="1" applyBorder="1" applyAlignment="1">
      <alignment horizontal="center"/>
    </xf>
    <xf numFmtId="171" fontId="20" fillId="24" borderId="16" xfId="54" applyFont="1" applyFill="1" applyBorder="1" applyAlignment="1">
      <alignment horizontal="center"/>
    </xf>
    <xf numFmtId="39" fontId="28" fillId="0" borderId="13" xfId="54" applyNumberFormat="1" applyFont="1" applyFill="1" applyBorder="1" applyAlignment="1">
      <alignment horizontal="center"/>
    </xf>
    <xf numFmtId="39" fontId="28" fillId="0" borderId="0" xfId="54" applyNumberFormat="1" applyFont="1" applyFill="1" applyBorder="1" applyAlignment="1">
      <alignment horizontal="center"/>
    </xf>
    <xf numFmtId="39" fontId="28" fillId="0" borderId="12" xfId="54" applyNumberFormat="1" applyFont="1" applyFill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171" fontId="22" fillId="0" borderId="25" xfId="54" applyFont="1" applyBorder="1" applyAlignment="1">
      <alignment horizontal="center"/>
    </xf>
    <xf numFmtId="171" fontId="22" fillId="0" borderId="26" xfId="54" applyFont="1" applyBorder="1" applyAlignment="1">
      <alignment horizontal="center"/>
    </xf>
    <xf numFmtId="171" fontId="22" fillId="16" borderId="20" xfId="54" applyFont="1" applyFill="1" applyBorder="1" applyAlignment="1">
      <alignment horizontal="center"/>
    </xf>
    <xf numFmtId="171" fontId="22" fillId="16" borderId="27" xfId="54" applyFont="1" applyFill="1" applyBorder="1" applyAlignment="1">
      <alignment horizontal="center"/>
    </xf>
    <xf numFmtId="171" fontId="22" fillId="16" borderId="23" xfId="54" applyFont="1" applyFill="1" applyBorder="1" applyAlignment="1">
      <alignment horizontal="center"/>
    </xf>
    <xf numFmtId="171" fontId="22" fillId="24" borderId="32" xfId="54" applyFont="1" applyFill="1" applyBorder="1" applyAlignment="1">
      <alignment horizontal="center"/>
    </xf>
    <xf numFmtId="171" fontId="22" fillId="24" borderId="33" xfId="54" applyFont="1" applyFill="1" applyBorder="1" applyAlignment="1">
      <alignment horizontal="left"/>
    </xf>
    <xf numFmtId="171" fontId="22" fillId="24" borderId="27" xfId="54" applyFont="1" applyFill="1" applyBorder="1" applyAlignment="1">
      <alignment horizontal="left"/>
    </xf>
    <xf numFmtId="186" fontId="22" fillId="16" borderId="20" xfId="54" applyNumberFormat="1" applyFont="1" applyFill="1" applyBorder="1" applyAlignment="1">
      <alignment horizontal="center"/>
    </xf>
    <xf numFmtId="186" fontId="22" fillId="16" borderId="27" xfId="54" applyNumberFormat="1" applyFont="1" applyFill="1" applyBorder="1" applyAlignment="1">
      <alignment horizontal="center"/>
    </xf>
    <xf numFmtId="186" fontId="22" fillId="16" borderId="23" xfId="54" applyNumberFormat="1" applyFont="1" applyFill="1" applyBorder="1" applyAlignment="1">
      <alignment horizontal="center"/>
    </xf>
    <xf numFmtId="171" fontId="20" fillId="24" borderId="27" xfId="54" applyFont="1" applyFill="1" applyBorder="1" applyAlignment="1">
      <alignment horizontal="center"/>
    </xf>
    <xf numFmtId="171" fontId="20" fillId="24" borderId="23" xfId="54" applyFont="1" applyFill="1" applyBorder="1" applyAlignment="1">
      <alignment horizontal="center"/>
    </xf>
    <xf numFmtId="171" fontId="22" fillId="24" borderId="32" xfId="54" applyFont="1" applyFill="1" applyBorder="1" applyAlignment="1">
      <alignment horizontal="left"/>
    </xf>
    <xf numFmtId="0" fontId="27" fillId="24" borderId="22" xfId="0" applyFont="1" applyFill="1" applyBorder="1" applyAlignment="1">
      <alignment horizontal="center"/>
    </xf>
    <xf numFmtId="0" fontId="27" fillId="24" borderId="33" xfId="0" applyFont="1" applyFill="1" applyBorder="1" applyAlignment="1">
      <alignment horizontal="center"/>
    </xf>
    <xf numFmtId="171" fontId="22" fillId="24" borderId="20" xfId="54" applyFont="1" applyFill="1" applyBorder="1" applyAlignment="1">
      <alignment horizontal="left"/>
    </xf>
    <xf numFmtId="171" fontId="22" fillId="0" borderId="12" xfId="54" applyFont="1" applyBorder="1" applyAlignment="1">
      <alignment horizontal="center"/>
    </xf>
    <xf numFmtId="171" fontId="22" fillId="0" borderId="11" xfId="54" applyFont="1" applyBorder="1" applyAlignment="1">
      <alignment horizontal="center"/>
    </xf>
    <xf numFmtId="171" fontId="22" fillId="16" borderId="15" xfId="54" applyFont="1" applyFill="1" applyBorder="1" applyAlignment="1">
      <alignment horizontal="left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1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149</xdr:row>
      <xdr:rowOff>57150</xdr:rowOff>
    </xdr:from>
    <xdr:to>
      <xdr:col>2</xdr:col>
      <xdr:colOff>247650</xdr:colOff>
      <xdr:row>150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543800" y="25050750"/>
          <a:ext cx="247650" cy="1047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195</xdr:row>
      <xdr:rowOff>38100</xdr:rowOff>
    </xdr:from>
    <xdr:to>
      <xdr:col>32</xdr:col>
      <xdr:colOff>0</xdr:colOff>
      <xdr:row>195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7791450" y="32480250"/>
          <a:ext cx="1015365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695325</xdr:colOff>
      <xdr:row>192</xdr:row>
      <xdr:rowOff>47625</xdr:rowOff>
    </xdr:from>
    <xdr:to>
      <xdr:col>32</xdr:col>
      <xdr:colOff>28575</xdr:colOff>
      <xdr:row>192</xdr:row>
      <xdr:rowOff>123825</xdr:rowOff>
    </xdr:to>
    <xdr:sp>
      <xdr:nvSpPr>
        <xdr:cNvPr id="4" name="Rectangle 3"/>
        <xdr:cNvSpPr>
          <a:spLocks/>
        </xdr:cNvSpPr>
      </xdr:nvSpPr>
      <xdr:spPr>
        <a:xfrm>
          <a:off x="16725900" y="32004000"/>
          <a:ext cx="124777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151</xdr:row>
      <xdr:rowOff>47625</xdr:rowOff>
    </xdr:from>
    <xdr:to>
      <xdr:col>2</xdr:col>
      <xdr:colOff>247650</xdr:colOff>
      <xdr:row>152</xdr:row>
      <xdr:rowOff>0</xdr:rowOff>
    </xdr:to>
    <xdr:sp>
      <xdr:nvSpPr>
        <xdr:cNvPr id="5" name="Rectangle 3"/>
        <xdr:cNvSpPr>
          <a:spLocks/>
        </xdr:cNvSpPr>
      </xdr:nvSpPr>
      <xdr:spPr>
        <a:xfrm>
          <a:off x="7791450" y="25365075"/>
          <a:ext cx="0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153</xdr:row>
      <xdr:rowOff>38100</xdr:rowOff>
    </xdr:from>
    <xdr:to>
      <xdr:col>2</xdr:col>
      <xdr:colOff>247650</xdr:colOff>
      <xdr:row>153</xdr:row>
      <xdr:rowOff>114300</xdr:rowOff>
    </xdr:to>
    <xdr:sp>
      <xdr:nvSpPr>
        <xdr:cNvPr id="6" name="Rectangle 3"/>
        <xdr:cNvSpPr>
          <a:spLocks/>
        </xdr:cNvSpPr>
      </xdr:nvSpPr>
      <xdr:spPr>
        <a:xfrm>
          <a:off x="7791450" y="25679400"/>
          <a:ext cx="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155</xdr:row>
      <xdr:rowOff>38100</xdr:rowOff>
    </xdr:from>
    <xdr:to>
      <xdr:col>2</xdr:col>
      <xdr:colOff>247650</xdr:colOff>
      <xdr:row>155</xdr:row>
      <xdr:rowOff>114300</xdr:rowOff>
    </xdr:to>
    <xdr:sp>
      <xdr:nvSpPr>
        <xdr:cNvPr id="7" name="Rectangle 3"/>
        <xdr:cNvSpPr>
          <a:spLocks/>
        </xdr:cNvSpPr>
      </xdr:nvSpPr>
      <xdr:spPr>
        <a:xfrm>
          <a:off x="7791450" y="26003250"/>
          <a:ext cx="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157</xdr:row>
      <xdr:rowOff>47625</xdr:rowOff>
    </xdr:from>
    <xdr:to>
      <xdr:col>6</xdr:col>
      <xdr:colOff>247650</xdr:colOff>
      <xdr:row>157</xdr:row>
      <xdr:rowOff>114300</xdr:rowOff>
    </xdr:to>
    <xdr:sp>
      <xdr:nvSpPr>
        <xdr:cNvPr id="8" name="Rectangle 3"/>
        <xdr:cNvSpPr>
          <a:spLocks/>
        </xdr:cNvSpPr>
      </xdr:nvSpPr>
      <xdr:spPr>
        <a:xfrm>
          <a:off x="7791450" y="26336625"/>
          <a:ext cx="99060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</xdr:row>
      <xdr:rowOff>47625</xdr:rowOff>
    </xdr:from>
    <xdr:to>
      <xdr:col>6</xdr:col>
      <xdr:colOff>247650</xdr:colOff>
      <xdr:row>160</xdr:row>
      <xdr:rowOff>0</xdr:rowOff>
    </xdr:to>
    <xdr:sp>
      <xdr:nvSpPr>
        <xdr:cNvPr id="9" name="Rectangle 3"/>
        <xdr:cNvSpPr>
          <a:spLocks/>
        </xdr:cNvSpPr>
      </xdr:nvSpPr>
      <xdr:spPr>
        <a:xfrm>
          <a:off x="8543925" y="26660475"/>
          <a:ext cx="23812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161</xdr:row>
      <xdr:rowOff>9525</xdr:rowOff>
    </xdr:from>
    <xdr:to>
      <xdr:col>6</xdr:col>
      <xdr:colOff>247650</xdr:colOff>
      <xdr:row>161</xdr:row>
      <xdr:rowOff>114300</xdr:rowOff>
    </xdr:to>
    <xdr:sp>
      <xdr:nvSpPr>
        <xdr:cNvPr id="10" name="Rectangle 3"/>
        <xdr:cNvSpPr>
          <a:spLocks/>
        </xdr:cNvSpPr>
      </xdr:nvSpPr>
      <xdr:spPr>
        <a:xfrm>
          <a:off x="8782050" y="26946225"/>
          <a:ext cx="0" cy="1047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163</xdr:row>
      <xdr:rowOff>47625</xdr:rowOff>
    </xdr:from>
    <xdr:to>
      <xdr:col>6</xdr:col>
      <xdr:colOff>247650</xdr:colOff>
      <xdr:row>163</xdr:row>
      <xdr:rowOff>95250</xdr:rowOff>
    </xdr:to>
    <xdr:sp>
      <xdr:nvSpPr>
        <xdr:cNvPr id="11" name="Rectangle 3"/>
        <xdr:cNvSpPr>
          <a:spLocks/>
        </xdr:cNvSpPr>
      </xdr:nvSpPr>
      <xdr:spPr>
        <a:xfrm>
          <a:off x="7791450" y="27308175"/>
          <a:ext cx="990600" cy="476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165</xdr:row>
      <xdr:rowOff>28575</xdr:rowOff>
    </xdr:from>
    <xdr:to>
      <xdr:col>6</xdr:col>
      <xdr:colOff>247650</xdr:colOff>
      <xdr:row>165</xdr:row>
      <xdr:rowOff>95250</xdr:rowOff>
    </xdr:to>
    <xdr:sp>
      <xdr:nvSpPr>
        <xdr:cNvPr id="12" name="Rectangle 3"/>
        <xdr:cNvSpPr>
          <a:spLocks/>
        </xdr:cNvSpPr>
      </xdr:nvSpPr>
      <xdr:spPr>
        <a:xfrm>
          <a:off x="8782050" y="27612975"/>
          <a:ext cx="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186</xdr:row>
      <xdr:rowOff>28575</xdr:rowOff>
    </xdr:from>
    <xdr:to>
      <xdr:col>7</xdr:col>
      <xdr:colOff>0</xdr:colOff>
      <xdr:row>186</xdr:row>
      <xdr:rowOff>95250</xdr:rowOff>
    </xdr:to>
    <xdr:sp>
      <xdr:nvSpPr>
        <xdr:cNvPr id="13" name="Rectangle 3"/>
        <xdr:cNvSpPr>
          <a:spLocks/>
        </xdr:cNvSpPr>
      </xdr:nvSpPr>
      <xdr:spPr>
        <a:xfrm>
          <a:off x="7553325" y="31013400"/>
          <a:ext cx="1228725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189</xdr:row>
      <xdr:rowOff>38100</xdr:rowOff>
    </xdr:from>
    <xdr:to>
      <xdr:col>10</xdr:col>
      <xdr:colOff>0</xdr:colOff>
      <xdr:row>189</xdr:row>
      <xdr:rowOff>114300</xdr:rowOff>
    </xdr:to>
    <xdr:sp>
      <xdr:nvSpPr>
        <xdr:cNvPr id="14" name="Rectangle 3"/>
        <xdr:cNvSpPr>
          <a:spLocks/>
        </xdr:cNvSpPr>
      </xdr:nvSpPr>
      <xdr:spPr>
        <a:xfrm>
          <a:off x="7791450" y="31508700"/>
          <a:ext cx="1800225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174</xdr:row>
      <xdr:rowOff>38100</xdr:rowOff>
    </xdr:from>
    <xdr:to>
      <xdr:col>31</xdr:col>
      <xdr:colOff>0</xdr:colOff>
      <xdr:row>174</xdr:row>
      <xdr:rowOff>123825</xdr:rowOff>
    </xdr:to>
    <xdr:sp>
      <xdr:nvSpPr>
        <xdr:cNvPr id="15" name="Rectangle 3"/>
        <xdr:cNvSpPr>
          <a:spLocks/>
        </xdr:cNvSpPr>
      </xdr:nvSpPr>
      <xdr:spPr>
        <a:xfrm>
          <a:off x="7791450" y="29079825"/>
          <a:ext cx="9544050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177</xdr:row>
      <xdr:rowOff>28575</xdr:rowOff>
    </xdr:from>
    <xdr:to>
      <xdr:col>31</xdr:col>
      <xdr:colOff>0</xdr:colOff>
      <xdr:row>177</xdr:row>
      <xdr:rowOff>114300</xdr:rowOff>
    </xdr:to>
    <xdr:sp>
      <xdr:nvSpPr>
        <xdr:cNvPr id="16" name="Rectangle 3"/>
        <xdr:cNvSpPr>
          <a:spLocks/>
        </xdr:cNvSpPr>
      </xdr:nvSpPr>
      <xdr:spPr>
        <a:xfrm>
          <a:off x="7791450" y="29556075"/>
          <a:ext cx="9544050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180</xdr:row>
      <xdr:rowOff>28575</xdr:rowOff>
    </xdr:from>
    <xdr:to>
      <xdr:col>31</xdr:col>
      <xdr:colOff>0</xdr:colOff>
      <xdr:row>180</xdr:row>
      <xdr:rowOff>114300</xdr:rowOff>
    </xdr:to>
    <xdr:sp>
      <xdr:nvSpPr>
        <xdr:cNvPr id="17" name="Rectangle 3"/>
        <xdr:cNvSpPr>
          <a:spLocks/>
        </xdr:cNvSpPr>
      </xdr:nvSpPr>
      <xdr:spPr>
        <a:xfrm>
          <a:off x="7791450" y="30041850"/>
          <a:ext cx="9544050" cy="857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183</xdr:row>
      <xdr:rowOff>47625</xdr:rowOff>
    </xdr:from>
    <xdr:to>
      <xdr:col>29</xdr:col>
      <xdr:colOff>9525</xdr:colOff>
      <xdr:row>183</xdr:row>
      <xdr:rowOff>114300</xdr:rowOff>
    </xdr:to>
    <xdr:sp>
      <xdr:nvSpPr>
        <xdr:cNvPr id="18" name="Rectangle 3"/>
        <xdr:cNvSpPr>
          <a:spLocks/>
        </xdr:cNvSpPr>
      </xdr:nvSpPr>
      <xdr:spPr>
        <a:xfrm>
          <a:off x="8782050" y="30546675"/>
          <a:ext cx="725805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171</xdr:row>
      <xdr:rowOff>47625</xdr:rowOff>
    </xdr:from>
    <xdr:to>
      <xdr:col>10</xdr:col>
      <xdr:colOff>0</xdr:colOff>
      <xdr:row>171</xdr:row>
      <xdr:rowOff>114300</xdr:rowOff>
    </xdr:to>
    <xdr:sp>
      <xdr:nvSpPr>
        <xdr:cNvPr id="19" name="Rectangle 3"/>
        <xdr:cNvSpPr>
          <a:spLocks/>
        </xdr:cNvSpPr>
      </xdr:nvSpPr>
      <xdr:spPr>
        <a:xfrm>
          <a:off x="8782050" y="28603575"/>
          <a:ext cx="809625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168</xdr:row>
      <xdr:rowOff>38100</xdr:rowOff>
    </xdr:from>
    <xdr:to>
      <xdr:col>31</xdr:col>
      <xdr:colOff>0</xdr:colOff>
      <xdr:row>168</xdr:row>
      <xdr:rowOff>104775</xdr:rowOff>
    </xdr:to>
    <xdr:sp>
      <xdr:nvSpPr>
        <xdr:cNvPr id="20" name="Rectangle 3"/>
        <xdr:cNvSpPr>
          <a:spLocks/>
        </xdr:cNvSpPr>
      </xdr:nvSpPr>
      <xdr:spPr>
        <a:xfrm>
          <a:off x="13935075" y="28108275"/>
          <a:ext cx="3400425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149</xdr:row>
      <xdr:rowOff>57150</xdr:rowOff>
    </xdr:from>
    <xdr:to>
      <xdr:col>10</xdr:col>
      <xdr:colOff>0</xdr:colOff>
      <xdr:row>150</xdr:row>
      <xdr:rowOff>0</xdr:rowOff>
    </xdr:to>
    <xdr:sp>
      <xdr:nvSpPr>
        <xdr:cNvPr id="22" name="Rectangle 3"/>
        <xdr:cNvSpPr>
          <a:spLocks/>
        </xdr:cNvSpPr>
      </xdr:nvSpPr>
      <xdr:spPr>
        <a:xfrm>
          <a:off x="13935075" y="25050750"/>
          <a:ext cx="0" cy="1047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151</xdr:row>
      <xdr:rowOff>47625</xdr:rowOff>
    </xdr:from>
    <xdr:to>
      <xdr:col>10</xdr:col>
      <xdr:colOff>0</xdr:colOff>
      <xdr:row>152</xdr:row>
      <xdr:rowOff>0</xdr:rowOff>
    </xdr:to>
    <xdr:sp>
      <xdr:nvSpPr>
        <xdr:cNvPr id="23" name="Rectangle 3"/>
        <xdr:cNvSpPr>
          <a:spLocks/>
        </xdr:cNvSpPr>
      </xdr:nvSpPr>
      <xdr:spPr>
        <a:xfrm>
          <a:off x="13935075" y="25365075"/>
          <a:ext cx="0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153</xdr:row>
      <xdr:rowOff>38100</xdr:rowOff>
    </xdr:from>
    <xdr:to>
      <xdr:col>10</xdr:col>
      <xdr:colOff>0</xdr:colOff>
      <xdr:row>153</xdr:row>
      <xdr:rowOff>114300</xdr:rowOff>
    </xdr:to>
    <xdr:sp>
      <xdr:nvSpPr>
        <xdr:cNvPr id="24" name="Rectangle 3"/>
        <xdr:cNvSpPr>
          <a:spLocks/>
        </xdr:cNvSpPr>
      </xdr:nvSpPr>
      <xdr:spPr>
        <a:xfrm>
          <a:off x="13935075" y="25679400"/>
          <a:ext cx="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155</xdr:row>
      <xdr:rowOff>38100</xdr:rowOff>
    </xdr:from>
    <xdr:to>
      <xdr:col>10</xdr:col>
      <xdr:colOff>0</xdr:colOff>
      <xdr:row>155</xdr:row>
      <xdr:rowOff>114300</xdr:rowOff>
    </xdr:to>
    <xdr:sp>
      <xdr:nvSpPr>
        <xdr:cNvPr id="25" name="Rectangle 3"/>
        <xdr:cNvSpPr>
          <a:spLocks/>
        </xdr:cNvSpPr>
      </xdr:nvSpPr>
      <xdr:spPr>
        <a:xfrm>
          <a:off x="13935075" y="26003250"/>
          <a:ext cx="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157</xdr:row>
      <xdr:rowOff>47625</xdr:rowOff>
    </xdr:from>
    <xdr:to>
      <xdr:col>10</xdr:col>
      <xdr:colOff>0</xdr:colOff>
      <xdr:row>157</xdr:row>
      <xdr:rowOff>114300</xdr:rowOff>
    </xdr:to>
    <xdr:sp>
      <xdr:nvSpPr>
        <xdr:cNvPr id="26" name="Rectangle 3"/>
        <xdr:cNvSpPr>
          <a:spLocks/>
        </xdr:cNvSpPr>
      </xdr:nvSpPr>
      <xdr:spPr>
        <a:xfrm>
          <a:off x="13935075" y="26336625"/>
          <a:ext cx="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159</xdr:row>
      <xdr:rowOff>47625</xdr:rowOff>
    </xdr:from>
    <xdr:to>
      <xdr:col>10</xdr:col>
      <xdr:colOff>0</xdr:colOff>
      <xdr:row>160</xdr:row>
      <xdr:rowOff>0</xdr:rowOff>
    </xdr:to>
    <xdr:sp>
      <xdr:nvSpPr>
        <xdr:cNvPr id="27" name="Rectangle 3"/>
        <xdr:cNvSpPr>
          <a:spLocks/>
        </xdr:cNvSpPr>
      </xdr:nvSpPr>
      <xdr:spPr>
        <a:xfrm>
          <a:off x="13935075" y="26660475"/>
          <a:ext cx="0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161</xdr:row>
      <xdr:rowOff>9525</xdr:rowOff>
    </xdr:from>
    <xdr:to>
      <xdr:col>10</xdr:col>
      <xdr:colOff>0</xdr:colOff>
      <xdr:row>161</xdr:row>
      <xdr:rowOff>114300</xdr:rowOff>
    </xdr:to>
    <xdr:sp>
      <xdr:nvSpPr>
        <xdr:cNvPr id="28" name="Rectangle 3"/>
        <xdr:cNvSpPr>
          <a:spLocks/>
        </xdr:cNvSpPr>
      </xdr:nvSpPr>
      <xdr:spPr>
        <a:xfrm>
          <a:off x="13935075" y="26946225"/>
          <a:ext cx="0" cy="1047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163</xdr:row>
      <xdr:rowOff>47625</xdr:rowOff>
    </xdr:from>
    <xdr:to>
      <xdr:col>10</xdr:col>
      <xdr:colOff>0</xdr:colOff>
      <xdr:row>163</xdr:row>
      <xdr:rowOff>95250</xdr:rowOff>
    </xdr:to>
    <xdr:sp>
      <xdr:nvSpPr>
        <xdr:cNvPr id="29" name="Rectangle 3"/>
        <xdr:cNvSpPr>
          <a:spLocks/>
        </xdr:cNvSpPr>
      </xdr:nvSpPr>
      <xdr:spPr>
        <a:xfrm>
          <a:off x="13935075" y="27308175"/>
          <a:ext cx="0" cy="476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165</xdr:row>
      <xdr:rowOff>28575</xdr:rowOff>
    </xdr:from>
    <xdr:to>
      <xdr:col>10</xdr:col>
      <xdr:colOff>0</xdr:colOff>
      <xdr:row>165</xdr:row>
      <xdr:rowOff>95250</xdr:rowOff>
    </xdr:to>
    <xdr:sp>
      <xdr:nvSpPr>
        <xdr:cNvPr id="30" name="Rectangle 3"/>
        <xdr:cNvSpPr>
          <a:spLocks/>
        </xdr:cNvSpPr>
      </xdr:nvSpPr>
      <xdr:spPr>
        <a:xfrm>
          <a:off x="13935075" y="27612975"/>
          <a:ext cx="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186</xdr:row>
      <xdr:rowOff>28575</xdr:rowOff>
    </xdr:from>
    <xdr:to>
      <xdr:col>10</xdr:col>
      <xdr:colOff>0</xdr:colOff>
      <xdr:row>186</xdr:row>
      <xdr:rowOff>95250</xdr:rowOff>
    </xdr:to>
    <xdr:sp>
      <xdr:nvSpPr>
        <xdr:cNvPr id="31" name="Rectangle 3"/>
        <xdr:cNvSpPr>
          <a:spLocks/>
        </xdr:cNvSpPr>
      </xdr:nvSpPr>
      <xdr:spPr>
        <a:xfrm>
          <a:off x="13935075" y="31013400"/>
          <a:ext cx="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189</xdr:row>
      <xdr:rowOff>38100</xdr:rowOff>
    </xdr:from>
    <xdr:to>
      <xdr:col>10</xdr:col>
      <xdr:colOff>0</xdr:colOff>
      <xdr:row>189</xdr:row>
      <xdr:rowOff>114300</xdr:rowOff>
    </xdr:to>
    <xdr:sp>
      <xdr:nvSpPr>
        <xdr:cNvPr id="32" name="Rectangle 3"/>
        <xdr:cNvSpPr>
          <a:spLocks/>
        </xdr:cNvSpPr>
      </xdr:nvSpPr>
      <xdr:spPr>
        <a:xfrm>
          <a:off x="13935075" y="31508700"/>
          <a:ext cx="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171</xdr:row>
      <xdr:rowOff>47625</xdr:rowOff>
    </xdr:from>
    <xdr:to>
      <xdr:col>26</xdr:col>
      <xdr:colOff>962025</xdr:colOff>
      <xdr:row>171</xdr:row>
      <xdr:rowOff>114300</xdr:rowOff>
    </xdr:to>
    <xdr:sp>
      <xdr:nvSpPr>
        <xdr:cNvPr id="33" name="Rectangle 3"/>
        <xdr:cNvSpPr>
          <a:spLocks/>
        </xdr:cNvSpPr>
      </xdr:nvSpPr>
      <xdr:spPr>
        <a:xfrm>
          <a:off x="13935075" y="28603575"/>
          <a:ext cx="962025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34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35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36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37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38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39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40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41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42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43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44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45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46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144</xdr:row>
      <xdr:rowOff>0</xdr:rowOff>
    </xdr:from>
    <xdr:to>
      <xdr:col>10</xdr:col>
      <xdr:colOff>0</xdr:colOff>
      <xdr:row>144</xdr:row>
      <xdr:rowOff>0</xdr:rowOff>
    </xdr:to>
    <xdr:sp>
      <xdr:nvSpPr>
        <xdr:cNvPr id="47" name="Rectangle 23"/>
        <xdr:cNvSpPr>
          <a:spLocks/>
        </xdr:cNvSpPr>
      </xdr:nvSpPr>
      <xdr:spPr>
        <a:xfrm>
          <a:off x="13935075" y="24183975"/>
          <a:ext cx="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159</xdr:row>
      <xdr:rowOff>47625</xdr:rowOff>
    </xdr:from>
    <xdr:to>
      <xdr:col>10</xdr:col>
      <xdr:colOff>247650</xdr:colOff>
      <xdr:row>160</xdr:row>
      <xdr:rowOff>0</xdr:rowOff>
    </xdr:to>
    <xdr:sp>
      <xdr:nvSpPr>
        <xdr:cNvPr id="48" name="Rectangle 3"/>
        <xdr:cNvSpPr>
          <a:spLocks/>
        </xdr:cNvSpPr>
      </xdr:nvSpPr>
      <xdr:spPr>
        <a:xfrm>
          <a:off x="9601200" y="26660475"/>
          <a:ext cx="23812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161</xdr:row>
      <xdr:rowOff>9525</xdr:rowOff>
    </xdr:from>
    <xdr:to>
      <xdr:col>10</xdr:col>
      <xdr:colOff>247650</xdr:colOff>
      <xdr:row>161</xdr:row>
      <xdr:rowOff>114300</xdr:rowOff>
    </xdr:to>
    <xdr:sp>
      <xdr:nvSpPr>
        <xdr:cNvPr id="49" name="Rectangle 3"/>
        <xdr:cNvSpPr>
          <a:spLocks/>
        </xdr:cNvSpPr>
      </xdr:nvSpPr>
      <xdr:spPr>
        <a:xfrm>
          <a:off x="9839325" y="26946225"/>
          <a:ext cx="0" cy="1047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165</xdr:row>
      <xdr:rowOff>28575</xdr:rowOff>
    </xdr:from>
    <xdr:to>
      <xdr:col>10</xdr:col>
      <xdr:colOff>247650</xdr:colOff>
      <xdr:row>165</xdr:row>
      <xdr:rowOff>95250</xdr:rowOff>
    </xdr:to>
    <xdr:sp>
      <xdr:nvSpPr>
        <xdr:cNvPr id="50" name="Rectangle 3"/>
        <xdr:cNvSpPr>
          <a:spLocks/>
        </xdr:cNvSpPr>
      </xdr:nvSpPr>
      <xdr:spPr>
        <a:xfrm>
          <a:off x="9839325" y="27612975"/>
          <a:ext cx="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171</xdr:row>
      <xdr:rowOff>47625</xdr:rowOff>
    </xdr:from>
    <xdr:to>
      <xdr:col>14</xdr:col>
      <xdr:colOff>0</xdr:colOff>
      <xdr:row>171</xdr:row>
      <xdr:rowOff>114300</xdr:rowOff>
    </xdr:to>
    <xdr:sp>
      <xdr:nvSpPr>
        <xdr:cNvPr id="51" name="Rectangle 3"/>
        <xdr:cNvSpPr>
          <a:spLocks/>
        </xdr:cNvSpPr>
      </xdr:nvSpPr>
      <xdr:spPr>
        <a:xfrm>
          <a:off x="9839325" y="28603575"/>
          <a:ext cx="809625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149</xdr:row>
      <xdr:rowOff>57150</xdr:rowOff>
    </xdr:from>
    <xdr:to>
      <xdr:col>14</xdr:col>
      <xdr:colOff>247650</xdr:colOff>
      <xdr:row>150</xdr:row>
      <xdr:rowOff>0</xdr:rowOff>
    </xdr:to>
    <xdr:sp>
      <xdr:nvSpPr>
        <xdr:cNvPr id="52" name="Rectangle 3"/>
        <xdr:cNvSpPr>
          <a:spLocks/>
        </xdr:cNvSpPr>
      </xdr:nvSpPr>
      <xdr:spPr>
        <a:xfrm>
          <a:off x="10648950" y="25050750"/>
          <a:ext cx="247650" cy="1047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151</xdr:row>
      <xdr:rowOff>47625</xdr:rowOff>
    </xdr:from>
    <xdr:to>
      <xdr:col>14</xdr:col>
      <xdr:colOff>247650</xdr:colOff>
      <xdr:row>152</xdr:row>
      <xdr:rowOff>0</xdr:rowOff>
    </xdr:to>
    <xdr:sp>
      <xdr:nvSpPr>
        <xdr:cNvPr id="53" name="Rectangle 3"/>
        <xdr:cNvSpPr>
          <a:spLocks/>
        </xdr:cNvSpPr>
      </xdr:nvSpPr>
      <xdr:spPr>
        <a:xfrm>
          <a:off x="10896600" y="25365075"/>
          <a:ext cx="0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153</xdr:row>
      <xdr:rowOff>38100</xdr:rowOff>
    </xdr:from>
    <xdr:to>
      <xdr:col>14</xdr:col>
      <xdr:colOff>247650</xdr:colOff>
      <xdr:row>153</xdr:row>
      <xdr:rowOff>114300</xdr:rowOff>
    </xdr:to>
    <xdr:sp>
      <xdr:nvSpPr>
        <xdr:cNvPr id="54" name="Rectangle 3"/>
        <xdr:cNvSpPr>
          <a:spLocks/>
        </xdr:cNvSpPr>
      </xdr:nvSpPr>
      <xdr:spPr>
        <a:xfrm>
          <a:off x="10896600" y="25679400"/>
          <a:ext cx="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155</xdr:row>
      <xdr:rowOff>38100</xdr:rowOff>
    </xdr:from>
    <xdr:to>
      <xdr:col>14</xdr:col>
      <xdr:colOff>247650</xdr:colOff>
      <xdr:row>155</xdr:row>
      <xdr:rowOff>114300</xdr:rowOff>
    </xdr:to>
    <xdr:sp>
      <xdr:nvSpPr>
        <xdr:cNvPr id="55" name="Rectangle 3"/>
        <xdr:cNvSpPr>
          <a:spLocks/>
        </xdr:cNvSpPr>
      </xdr:nvSpPr>
      <xdr:spPr>
        <a:xfrm>
          <a:off x="10896600" y="26003250"/>
          <a:ext cx="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157</xdr:row>
      <xdr:rowOff>47625</xdr:rowOff>
    </xdr:from>
    <xdr:to>
      <xdr:col>18</xdr:col>
      <xdr:colOff>247650</xdr:colOff>
      <xdr:row>157</xdr:row>
      <xdr:rowOff>114300</xdr:rowOff>
    </xdr:to>
    <xdr:sp>
      <xdr:nvSpPr>
        <xdr:cNvPr id="56" name="Rectangle 3"/>
        <xdr:cNvSpPr>
          <a:spLocks/>
        </xdr:cNvSpPr>
      </xdr:nvSpPr>
      <xdr:spPr>
        <a:xfrm>
          <a:off x="10896600" y="26336625"/>
          <a:ext cx="1171575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159</xdr:row>
      <xdr:rowOff>47625</xdr:rowOff>
    </xdr:from>
    <xdr:to>
      <xdr:col>18</xdr:col>
      <xdr:colOff>247650</xdr:colOff>
      <xdr:row>160</xdr:row>
      <xdr:rowOff>0</xdr:rowOff>
    </xdr:to>
    <xdr:sp>
      <xdr:nvSpPr>
        <xdr:cNvPr id="57" name="Rectangle 3"/>
        <xdr:cNvSpPr>
          <a:spLocks/>
        </xdr:cNvSpPr>
      </xdr:nvSpPr>
      <xdr:spPr>
        <a:xfrm>
          <a:off x="11830050" y="26660475"/>
          <a:ext cx="23812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161</xdr:row>
      <xdr:rowOff>9525</xdr:rowOff>
    </xdr:from>
    <xdr:to>
      <xdr:col>18</xdr:col>
      <xdr:colOff>247650</xdr:colOff>
      <xdr:row>161</xdr:row>
      <xdr:rowOff>114300</xdr:rowOff>
    </xdr:to>
    <xdr:sp>
      <xdr:nvSpPr>
        <xdr:cNvPr id="58" name="Rectangle 3"/>
        <xdr:cNvSpPr>
          <a:spLocks/>
        </xdr:cNvSpPr>
      </xdr:nvSpPr>
      <xdr:spPr>
        <a:xfrm>
          <a:off x="12068175" y="26946225"/>
          <a:ext cx="0" cy="1047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163</xdr:row>
      <xdr:rowOff>47625</xdr:rowOff>
    </xdr:from>
    <xdr:to>
      <xdr:col>18</xdr:col>
      <xdr:colOff>247650</xdr:colOff>
      <xdr:row>163</xdr:row>
      <xdr:rowOff>95250</xdr:rowOff>
    </xdr:to>
    <xdr:sp>
      <xdr:nvSpPr>
        <xdr:cNvPr id="59" name="Rectangle 3"/>
        <xdr:cNvSpPr>
          <a:spLocks/>
        </xdr:cNvSpPr>
      </xdr:nvSpPr>
      <xdr:spPr>
        <a:xfrm>
          <a:off x="10896600" y="27308175"/>
          <a:ext cx="1171575" cy="476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165</xdr:row>
      <xdr:rowOff>28575</xdr:rowOff>
    </xdr:from>
    <xdr:to>
      <xdr:col>18</xdr:col>
      <xdr:colOff>247650</xdr:colOff>
      <xdr:row>165</xdr:row>
      <xdr:rowOff>95250</xdr:rowOff>
    </xdr:to>
    <xdr:sp>
      <xdr:nvSpPr>
        <xdr:cNvPr id="60" name="Rectangle 3"/>
        <xdr:cNvSpPr>
          <a:spLocks/>
        </xdr:cNvSpPr>
      </xdr:nvSpPr>
      <xdr:spPr>
        <a:xfrm>
          <a:off x="12068175" y="27612975"/>
          <a:ext cx="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186</xdr:row>
      <xdr:rowOff>28575</xdr:rowOff>
    </xdr:from>
    <xdr:to>
      <xdr:col>19</xdr:col>
      <xdr:colOff>0</xdr:colOff>
      <xdr:row>186</xdr:row>
      <xdr:rowOff>95250</xdr:rowOff>
    </xdr:to>
    <xdr:sp>
      <xdr:nvSpPr>
        <xdr:cNvPr id="61" name="Rectangle 3"/>
        <xdr:cNvSpPr>
          <a:spLocks/>
        </xdr:cNvSpPr>
      </xdr:nvSpPr>
      <xdr:spPr>
        <a:xfrm>
          <a:off x="10658475" y="31013400"/>
          <a:ext cx="140970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189</xdr:row>
      <xdr:rowOff>38100</xdr:rowOff>
    </xdr:from>
    <xdr:to>
      <xdr:col>22</xdr:col>
      <xdr:colOff>0</xdr:colOff>
      <xdr:row>189</xdr:row>
      <xdr:rowOff>114300</xdr:rowOff>
    </xdr:to>
    <xdr:sp>
      <xdr:nvSpPr>
        <xdr:cNvPr id="62" name="Rectangle 3"/>
        <xdr:cNvSpPr>
          <a:spLocks/>
        </xdr:cNvSpPr>
      </xdr:nvSpPr>
      <xdr:spPr>
        <a:xfrm>
          <a:off x="10896600" y="31508700"/>
          <a:ext cx="1981200" cy="762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247650</xdr:colOff>
      <xdr:row>171</xdr:row>
      <xdr:rowOff>47625</xdr:rowOff>
    </xdr:from>
    <xdr:to>
      <xdr:col>22</xdr:col>
      <xdr:colOff>0</xdr:colOff>
      <xdr:row>171</xdr:row>
      <xdr:rowOff>114300</xdr:rowOff>
    </xdr:to>
    <xdr:sp>
      <xdr:nvSpPr>
        <xdr:cNvPr id="63" name="Rectangle 3"/>
        <xdr:cNvSpPr>
          <a:spLocks/>
        </xdr:cNvSpPr>
      </xdr:nvSpPr>
      <xdr:spPr>
        <a:xfrm>
          <a:off x="12068175" y="28603575"/>
          <a:ext cx="809625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159</xdr:row>
      <xdr:rowOff>47625</xdr:rowOff>
    </xdr:from>
    <xdr:to>
      <xdr:col>22</xdr:col>
      <xdr:colOff>247650</xdr:colOff>
      <xdr:row>160</xdr:row>
      <xdr:rowOff>0</xdr:rowOff>
    </xdr:to>
    <xdr:sp>
      <xdr:nvSpPr>
        <xdr:cNvPr id="64" name="Rectangle 3"/>
        <xdr:cNvSpPr>
          <a:spLocks/>
        </xdr:cNvSpPr>
      </xdr:nvSpPr>
      <xdr:spPr>
        <a:xfrm>
          <a:off x="12887325" y="26660475"/>
          <a:ext cx="23812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161</xdr:row>
      <xdr:rowOff>9525</xdr:rowOff>
    </xdr:from>
    <xdr:to>
      <xdr:col>22</xdr:col>
      <xdr:colOff>247650</xdr:colOff>
      <xdr:row>161</xdr:row>
      <xdr:rowOff>114300</xdr:rowOff>
    </xdr:to>
    <xdr:sp>
      <xdr:nvSpPr>
        <xdr:cNvPr id="65" name="Rectangle 3"/>
        <xdr:cNvSpPr>
          <a:spLocks/>
        </xdr:cNvSpPr>
      </xdr:nvSpPr>
      <xdr:spPr>
        <a:xfrm>
          <a:off x="13125450" y="26946225"/>
          <a:ext cx="0" cy="1047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165</xdr:row>
      <xdr:rowOff>28575</xdr:rowOff>
    </xdr:from>
    <xdr:to>
      <xdr:col>22</xdr:col>
      <xdr:colOff>247650</xdr:colOff>
      <xdr:row>165</xdr:row>
      <xdr:rowOff>95250</xdr:rowOff>
    </xdr:to>
    <xdr:sp>
      <xdr:nvSpPr>
        <xdr:cNvPr id="66" name="Rectangle 3"/>
        <xdr:cNvSpPr>
          <a:spLocks/>
        </xdr:cNvSpPr>
      </xdr:nvSpPr>
      <xdr:spPr>
        <a:xfrm>
          <a:off x="13125450" y="27612975"/>
          <a:ext cx="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171</xdr:row>
      <xdr:rowOff>47625</xdr:rowOff>
    </xdr:from>
    <xdr:to>
      <xdr:col>26</xdr:col>
      <xdr:colOff>0</xdr:colOff>
      <xdr:row>171</xdr:row>
      <xdr:rowOff>114300</xdr:rowOff>
    </xdr:to>
    <xdr:sp>
      <xdr:nvSpPr>
        <xdr:cNvPr id="67" name="Rectangle 3"/>
        <xdr:cNvSpPr>
          <a:spLocks/>
        </xdr:cNvSpPr>
      </xdr:nvSpPr>
      <xdr:spPr>
        <a:xfrm>
          <a:off x="13125450" y="28603575"/>
          <a:ext cx="809625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4"/>
  <sheetViews>
    <sheetView tabSelected="1" view="pageBreakPreview" zoomScale="40" zoomScaleNormal="40" zoomScaleSheetLayoutView="40" zoomScalePageLayoutView="40" workbookViewId="0" topLeftCell="A61">
      <selection activeCell="J85" sqref="J85:K85"/>
    </sheetView>
  </sheetViews>
  <sheetFormatPr defaultColWidth="9.140625" defaultRowHeight="12.75"/>
  <cols>
    <col min="1" max="1" width="16.57421875" style="49" customWidth="1"/>
    <col min="2" max="2" width="172.00390625" style="123" customWidth="1"/>
    <col min="3" max="3" width="14.140625" style="32" customWidth="1"/>
    <col min="4" max="4" width="24.00390625" style="32" bestFit="1" customWidth="1"/>
    <col min="5" max="5" width="20.8515625" style="32" customWidth="1"/>
    <col min="6" max="6" width="14.7109375" style="32" customWidth="1"/>
    <col min="7" max="7" width="18.421875" style="32" customWidth="1"/>
    <col min="8" max="8" width="20.8515625" style="32" bestFit="1" customWidth="1"/>
    <col min="9" max="9" width="30.421875" style="38" customWidth="1"/>
    <col min="10" max="10" width="33.8515625" style="38" customWidth="1"/>
    <col min="11" max="11" width="29.421875" style="38" customWidth="1"/>
    <col min="12" max="12" width="15.57421875" style="32" customWidth="1"/>
    <col min="13" max="13" width="14.140625" style="32" customWidth="1"/>
    <col min="14" max="14" width="23.8515625" style="32" customWidth="1"/>
    <col min="15" max="15" width="21.7109375" style="32" customWidth="1"/>
    <col min="16" max="16" width="37.00390625" style="122" customWidth="1"/>
    <col min="17" max="16384" width="9.140625" style="49" customWidth="1"/>
  </cols>
  <sheetData>
    <row r="1" spans="1:16" s="58" customFormat="1" ht="26.25">
      <c r="A1" s="51" t="s">
        <v>0</v>
      </c>
      <c r="B1" s="52"/>
      <c r="C1" s="53"/>
      <c r="D1" s="53"/>
      <c r="E1" s="53"/>
      <c r="F1" s="53"/>
      <c r="G1" s="53"/>
      <c r="H1" s="53"/>
      <c r="I1" s="54"/>
      <c r="J1" s="54"/>
      <c r="K1" s="55"/>
      <c r="L1" s="53"/>
      <c r="M1" s="56"/>
      <c r="N1" s="56"/>
      <c r="O1" s="53"/>
      <c r="P1" s="57"/>
    </row>
    <row r="2" spans="1:16" s="66" customFormat="1" ht="26.25">
      <c r="A2" s="59" t="s">
        <v>10</v>
      </c>
      <c r="B2" s="60"/>
      <c r="C2" s="61"/>
      <c r="D2" s="61"/>
      <c r="E2" s="61"/>
      <c r="F2" s="61"/>
      <c r="G2" s="61"/>
      <c r="H2" s="61"/>
      <c r="I2" s="62"/>
      <c r="J2" s="62"/>
      <c r="K2" s="63"/>
      <c r="L2" s="61"/>
      <c r="M2" s="64" t="s">
        <v>191</v>
      </c>
      <c r="N2" s="64"/>
      <c r="O2" s="61"/>
      <c r="P2" s="65"/>
    </row>
    <row r="3" spans="1:16" s="66" customFormat="1" ht="26.25">
      <c r="A3" s="59" t="s">
        <v>72</v>
      </c>
      <c r="B3" s="60"/>
      <c r="C3" s="61"/>
      <c r="D3" s="61"/>
      <c r="E3" s="61"/>
      <c r="F3" s="61"/>
      <c r="G3" s="61"/>
      <c r="H3" s="61"/>
      <c r="J3" s="62"/>
      <c r="K3" s="63"/>
      <c r="L3" s="61"/>
      <c r="M3" s="67" t="s">
        <v>31</v>
      </c>
      <c r="N3" s="64"/>
      <c r="O3" s="61"/>
      <c r="P3" s="65"/>
    </row>
    <row r="4" spans="1:16" s="66" customFormat="1" ht="26.25">
      <c r="A4" s="59" t="s">
        <v>190</v>
      </c>
      <c r="B4" s="60"/>
      <c r="C4" s="61"/>
      <c r="D4" s="61"/>
      <c r="E4" s="61"/>
      <c r="F4" s="61"/>
      <c r="G4" s="61"/>
      <c r="H4" s="61"/>
      <c r="I4" s="62"/>
      <c r="J4" s="62"/>
      <c r="K4" s="63"/>
      <c r="L4" s="61"/>
      <c r="M4" s="64"/>
      <c r="N4" s="64"/>
      <c r="O4" s="61"/>
      <c r="P4" s="65"/>
    </row>
    <row r="5" spans="1:16" s="66" customFormat="1" ht="26.25">
      <c r="A5" s="68"/>
      <c r="B5" s="69"/>
      <c r="C5" s="61"/>
      <c r="D5" s="61"/>
      <c r="E5" s="64"/>
      <c r="F5" s="64"/>
      <c r="G5" s="64"/>
      <c r="H5" s="64"/>
      <c r="I5" s="63"/>
      <c r="J5" s="63"/>
      <c r="K5" s="63"/>
      <c r="L5" s="64"/>
      <c r="M5" s="64"/>
      <c r="N5" s="64"/>
      <c r="O5" s="64"/>
      <c r="P5" s="72"/>
    </row>
    <row r="6" spans="1:16" s="66" customFormat="1" ht="26.25" hidden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73"/>
    </row>
    <row r="7" spans="1:16" s="70" customFormat="1" ht="27" thickBot="1">
      <c r="A7" s="74"/>
      <c r="B7" s="75"/>
      <c r="C7" s="71"/>
      <c r="D7" s="71"/>
      <c r="E7" s="71"/>
      <c r="F7" s="71"/>
      <c r="G7" s="71"/>
      <c r="H7" s="71"/>
      <c r="I7" s="76"/>
      <c r="J7" s="76"/>
      <c r="K7" s="76"/>
      <c r="L7" s="71"/>
      <c r="N7" s="71"/>
      <c r="O7" s="71"/>
      <c r="P7" s="77"/>
    </row>
    <row r="8" spans="1:16" ht="27" thickBot="1">
      <c r="A8" s="150" t="s">
        <v>1</v>
      </c>
      <c r="B8" s="153" t="s">
        <v>2</v>
      </c>
      <c r="C8" s="149" t="s">
        <v>42</v>
      </c>
      <c r="D8" s="172" t="s">
        <v>4</v>
      </c>
      <c r="E8" s="173"/>
      <c r="F8" s="173"/>
      <c r="G8" s="174"/>
      <c r="H8" s="167" t="s">
        <v>8</v>
      </c>
      <c r="I8" s="168"/>
      <c r="J8" s="169" t="s">
        <v>9</v>
      </c>
      <c r="K8" s="170"/>
      <c r="L8" s="170"/>
      <c r="M8" s="170"/>
      <c r="N8" s="170"/>
      <c r="O8" s="171"/>
      <c r="P8" s="145" t="s">
        <v>50</v>
      </c>
    </row>
    <row r="9" spans="1:16" ht="27" thickBot="1">
      <c r="A9" s="151"/>
      <c r="B9" s="154"/>
      <c r="C9" s="162"/>
      <c r="D9" s="175"/>
      <c r="E9" s="176"/>
      <c r="F9" s="176"/>
      <c r="G9" s="177"/>
      <c r="H9" s="144" t="s">
        <v>7</v>
      </c>
      <c r="I9" s="144"/>
      <c r="J9" s="144" t="s">
        <v>3</v>
      </c>
      <c r="K9" s="144"/>
      <c r="L9" s="166" t="s">
        <v>5</v>
      </c>
      <c r="M9" s="166"/>
      <c r="N9" s="149" t="s">
        <v>6</v>
      </c>
      <c r="O9" s="149"/>
      <c r="P9" s="146"/>
    </row>
    <row r="10" spans="1:16" ht="27" thickBot="1">
      <c r="A10" s="152"/>
      <c r="B10" s="155"/>
      <c r="C10" s="163"/>
      <c r="D10" s="78" t="s">
        <v>43</v>
      </c>
      <c r="E10" s="78" t="s">
        <v>44</v>
      </c>
      <c r="F10" s="79" t="s">
        <v>45</v>
      </c>
      <c r="G10" s="78" t="s">
        <v>46</v>
      </c>
      <c r="H10" s="78" t="s">
        <v>47</v>
      </c>
      <c r="I10" s="80" t="s">
        <v>48</v>
      </c>
      <c r="J10" s="80" t="s">
        <v>49</v>
      </c>
      <c r="K10" s="80" t="s">
        <v>48</v>
      </c>
      <c r="L10" s="79" t="s">
        <v>47</v>
      </c>
      <c r="M10" s="79" t="s">
        <v>48</v>
      </c>
      <c r="N10" s="78" t="s">
        <v>47</v>
      </c>
      <c r="O10" s="78" t="s">
        <v>48</v>
      </c>
      <c r="P10" s="147"/>
    </row>
    <row r="11" spans="1:16" ht="25.5" customHeight="1" thickBot="1">
      <c r="A11" s="81" t="s">
        <v>15</v>
      </c>
      <c r="B11" s="82" t="s">
        <v>63</v>
      </c>
      <c r="C11" s="83"/>
      <c r="D11" s="84"/>
      <c r="E11" s="85"/>
      <c r="F11" s="85"/>
      <c r="G11" s="86"/>
      <c r="H11" s="87"/>
      <c r="I11" s="87"/>
      <c r="J11" s="86"/>
      <c r="K11" s="86"/>
      <c r="L11" s="86"/>
      <c r="M11" s="86"/>
      <c r="N11" s="88"/>
      <c r="O11" s="86"/>
      <c r="P11" s="39"/>
    </row>
    <row r="12" spans="1:16" ht="25.5">
      <c r="A12" s="31" t="s">
        <v>12</v>
      </c>
      <c r="B12" s="89" t="s">
        <v>121</v>
      </c>
      <c r="C12" s="90" t="s">
        <v>79</v>
      </c>
      <c r="D12" s="130">
        <v>1034.02</v>
      </c>
      <c r="E12" s="91"/>
      <c r="F12" s="92"/>
      <c r="G12" s="93">
        <f>E12+F12</f>
        <v>0</v>
      </c>
      <c r="H12" s="91">
        <v>0.76</v>
      </c>
      <c r="I12" s="91">
        <v>0.85</v>
      </c>
      <c r="J12" s="94">
        <f>ROUND(D12*H12,2)</f>
        <v>785.86</v>
      </c>
      <c r="K12" s="94">
        <f>ROUND(D12*I12,2)</f>
        <v>878.92</v>
      </c>
      <c r="L12" s="95">
        <f>ROUND(F12*H12,2)</f>
        <v>0</v>
      </c>
      <c r="M12" s="95">
        <f>ROUND(F12*I12,2)</f>
        <v>0</v>
      </c>
      <c r="N12" s="93">
        <f>ROUND(G12*H12,2)</f>
        <v>0</v>
      </c>
      <c r="O12" s="93">
        <f>ROUND(G12*I12,2)</f>
        <v>0</v>
      </c>
      <c r="P12" s="126" t="s">
        <v>152</v>
      </c>
    </row>
    <row r="13" spans="1:16" ht="25.5">
      <c r="A13" s="31" t="s">
        <v>114</v>
      </c>
      <c r="B13" s="89" t="s">
        <v>116</v>
      </c>
      <c r="C13" s="90" t="s">
        <v>97</v>
      </c>
      <c r="D13" s="130">
        <v>494.16</v>
      </c>
      <c r="E13" s="91"/>
      <c r="F13" s="92"/>
      <c r="G13" s="93">
        <f>E13+F13</f>
        <v>0</v>
      </c>
      <c r="H13" s="91">
        <v>0.62</v>
      </c>
      <c r="I13" s="91">
        <v>0.31</v>
      </c>
      <c r="J13" s="94">
        <f>ROUND(D13*H13,2)</f>
        <v>306.38</v>
      </c>
      <c r="K13" s="94">
        <f>ROUND(D13*I13,2)</f>
        <v>153.19</v>
      </c>
      <c r="L13" s="95">
        <f>ROUND(F13*H13,2)</f>
        <v>0</v>
      </c>
      <c r="M13" s="95">
        <f>ROUND(F13*I13,2)</f>
        <v>0</v>
      </c>
      <c r="N13" s="93">
        <f>ROUND(G13*H13,2)</f>
        <v>0</v>
      </c>
      <c r="O13" s="93">
        <f>ROUND(G13*I13,2)</f>
        <v>0</v>
      </c>
      <c r="P13" s="126" t="s">
        <v>152</v>
      </c>
    </row>
    <row r="14" spans="1:16" ht="25.5">
      <c r="A14" s="31" t="s">
        <v>115</v>
      </c>
      <c r="B14" s="89" t="s">
        <v>117</v>
      </c>
      <c r="C14" s="90" t="s">
        <v>79</v>
      </c>
      <c r="D14" s="130">
        <v>24.6</v>
      </c>
      <c r="E14" s="91"/>
      <c r="F14" s="92"/>
      <c r="G14" s="93">
        <f>E14+F14</f>
        <v>0</v>
      </c>
      <c r="H14" s="91">
        <v>0.55</v>
      </c>
      <c r="I14" s="91">
        <v>0.62</v>
      </c>
      <c r="J14" s="94">
        <f>ROUND(D14*H14,2)</f>
        <v>13.53</v>
      </c>
      <c r="K14" s="94">
        <f>ROUND(D14*I14,2)</f>
        <v>15.25</v>
      </c>
      <c r="L14" s="95">
        <f>ROUND(F14*H14,2)</f>
        <v>0</v>
      </c>
      <c r="M14" s="95">
        <f>ROUND(F14*I14,2)</f>
        <v>0</v>
      </c>
      <c r="N14" s="93">
        <f>ROUND(G14*H14,2)</f>
        <v>0</v>
      </c>
      <c r="O14" s="93">
        <f>ROUND(G14*I14,2)</f>
        <v>0</v>
      </c>
      <c r="P14" s="126" t="s">
        <v>152</v>
      </c>
    </row>
    <row r="15" spans="1:16" ht="26.25" thickBot="1">
      <c r="A15" s="31" t="s">
        <v>175</v>
      </c>
      <c r="B15" s="89" t="s">
        <v>176</v>
      </c>
      <c r="C15" s="120" t="s">
        <v>97</v>
      </c>
      <c r="D15" s="130">
        <v>88.9488</v>
      </c>
      <c r="E15" s="91"/>
      <c r="F15" s="92"/>
      <c r="G15" s="93">
        <f>E15+F15</f>
        <v>0</v>
      </c>
      <c r="H15" s="91">
        <v>98.78</v>
      </c>
      <c r="I15" s="91">
        <v>0</v>
      </c>
      <c r="J15" s="94">
        <f>ROUND(D15*H15,2)</f>
        <v>8786.36</v>
      </c>
      <c r="K15" s="94">
        <f>ROUND(D15*I15,2)</f>
        <v>0</v>
      </c>
      <c r="L15" s="95">
        <f>ROUND(F15*H15,2)</f>
        <v>0</v>
      </c>
      <c r="M15" s="95">
        <f>ROUND(F15*I15,2)</f>
        <v>0</v>
      </c>
      <c r="N15" s="93">
        <f>ROUND(G15*H15,2)</f>
        <v>0</v>
      </c>
      <c r="O15" s="93">
        <f>ROUND(G15*I15,2)</f>
        <v>0</v>
      </c>
      <c r="P15" s="126" t="s">
        <v>152</v>
      </c>
    </row>
    <row r="16" spans="1:16" ht="27" thickBot="1">
      <c r="A16" s="157" t="s">
        <v>16</v>
      </c>
      <c r="B16" s="158"/>
      <c r="C16" s="158"/>
      <c r="D16" s="158"/>
      <c r="E16" s="158"/>
      <c r="F16" s="158"/>
      <c r="G16" s="158"/>
      <c r="H16" s="158"/>
      <c r="I16" s="159"/>
      <c r="J16" s="97">
        <f>SUM(J12:J15)</f>
        <v>9892.130000000001</v>
      </c>
      <c r="K16" s="97">
        <f>SUM(K12:K15)</f>
        <v>1047.36</v>
      </c>
      <c r="L16" s="97">
        <f>SUM(L12:L12)</f>
        <v>0</v>
      </c>
      <c r="M16" s="97">
        <f>SUM(M12:M12)</f>
        <v>0</v>
      </c>
      <c r="N16" s="97">
        <f>SUM(N12:N12)</f>
        <v>0</v>
      </c>
      <c r="O16" s="97">
        <f>SUM(O12:O12)</f>
        <v>0</v>
      </c>
      <c r="P16" s="98"/>
    </row>
    <row r="17" spans="1:16" ht="27" thickBot="1">
      <c r="A17" s="142" t="s">
        <v>70</v>
      </c>
      <c r="B17" s="148"/>
      <c r="C17" s="148"/>
      <c r="D17" s="148"/>
      <c r="E17" s="148"/>
      <c r="F17" s="148"/>
      <c r="G17" s="148"/>
      <c r="H17" s="148"/>
      <c r="I17" s="143"/>
      <c r="J17" s="160">
        <f>J16+K16</f>
        <v>10939.490000000002</v>
      </c>
      <c r="K17" s="161"/>
      <c r="L17" s="142">
        <f>L16+M16</f>
        <v>0</v>
      </c>
      <c r="M17" s="143"/>
      <c r="N17" s="142">
        <f>N16+O16</f>
        <v>0</v>
      </c>
      <c r="O17" s="143"/>
      <c r="P17" s="99"/>
    </row>
    <row r="18" spans="1:16" ht="25.5" customHeight="1" thickBot="1">
      <c r="A18" s="81" t="s">
        <v>13</v>
      </c>
      <c r="B18" s="82" t="s">
        <v>64</v>
      </c>
      <c r="C18" s="83"/>
      <c r="D18" s="84"/>
      <c r="E18" s="85"/>
      <c r="F18" s="85"/>
      <c r="G18" s="86"/>
      <c r="H18" s="87"/>
      <c r="I18" s="87"/>
      <c r="J18" s="86"/>
      <c r="K18" s="86"/>
      <c r="L18" s="86"/>
      <c r="M18" s="86"/>
      <c r="N18" s="88"/>
      <c r="O18" s="86"/>
      <c r="P18" s="39"/>
    </row>
    <row r="19" spans="1:16" ht="26.25" thickBot="1">
      <c r="A19" s="100" t="s">
        <v>17</v>
      </c>
      <c r="B19" s="101" t="s">
        <v>74</v>
      </c>
      <c r="C19" s="102" t="s">
        <v>79</v>
      </c>
      <c r="D19" s="131">
        <v>9.000000000000002</v>
      </c>
      <c r="E19" s="91"/>
      <c r="F19" s="92"/>
      <c r="G19" s="93">
        <f aca="true" t="shared" si="0" ref="G19:G24">E19+F19</f>
        <v>0</v>
      </c>
      <c r="H19" s="91">
        <v>47.28</v>
      </c>
      <c r="I19" s="91">
        <v>0</v>
      </c>
      <c r="J19" s="94">
        <f aca="true" t="shared" si="1" ref="J19:J24">ROUND(D19*H19,2)</f>
        <v>425.52</v>
      </c>
      <c r="K19" s="94">
        <f aca="true" t="shared" si="2" ref="K19:K24">ROUND(D19*I19,2)</f>
        <v>0</v>
      </c>
      <c r="L19" s="95">
        <f aca="true" t="shared" si="3" ref="L19:L24">ROUND(F19*H19,2)</f>
        <v>0</v>
      </c>
      <c r="M19" s="95">
        <f aca="true" t="shared" si="4" ref="M19:M24">ROUND(F19*I19,2)</f>
        <v>0</v>
      </c>
      <c r="N19" s="93">
        <f aca="true" t="shared" si="5" ref="N19:N24">ROUND(G19*H19,2)</f>
        <v>0</v>
      </c>
      <c r="O19" s="93">
        <f aca="true" t="shared" si="6" ref="O19:O24">ROUND(G19*I19,2)</f>
        <v>0</v>
      </c>
      <c r="P19" s="126" t="s">
        <v>152</v>
      </c>
    </row>
    <row r="20" spans="1:16" ht="26.25" thickBot="1">
      <c r="A20" s="100" t="s">
        <v>89</v>
      </c>
      <c r="B20" s="101" t="s">
        <v>90</v>
      </c>
      <c r="C20" s="102" t="s">
        <v>79</v>
      </c>
      <c r="D20" s="131">
        <v>1466.43</v>
      </c>
      <c r="E20" s="91"/>
      <c r="F20" s="92"/>
      <c r="G20" s="93">
        <f t="shared" si="0"/>
        <v>0</v>
      </c>
      <c r="H20" s="91">
        <v>15.7</v>
      </c>
      <c r="I20" s="91">
        <v>3.07</v>
      </c>
      <c r="J20" s="94">
        <f t="shared" si="1"/>
        <v>23022.95</v>
      </c>
      <c r="K20" s="94">
        <f t="shared" si="2"/>
        <v>4501.94</v>
      </c>
      <c r="L20" s="95">
        <f t="shared" si="3"/>
        <v>0</v>
      </c>
      <c r="M20" s="95">
        <f t="shared" si="4"/>
        <v>0</v>
      </c>
      <c r="N20" s="93">
        <f t="shared" si="5"/>
        <v>0</v>
      </c>
      <c r="O20" s="93">
        <f t="shared" si="6"/>
        <v>0</v>
      </c>
      <c r="P20" s="126" t="s">
        <v>152</v>
      </c>
    </row>
    <row r="21" spans="1:16" ht="26.25" thickBot="1">
      <c r="A21" s="100" t="s">
        <v>106</v>
      </c>
      <c r="B21" s="101" t="s">
        <v>108</v>
      </c>
      <c r="C21" s="102" t="s">
        <v>83</v>
      </c>
      <c r="D21" s="131">
        <v>27</v>
      </c>
      <c r="E21" s="91"/>
      <c r="F21" s="92"/>
      <c r="G21" s="93">
        <f t="shared" si="0"/>
        <v>0</v>
      </c>
      <c r="H21" s="91">
        <v>2.68</v>
      </c>
      <c r="I21" s="91">
        <v>0.31</v>
      </c>
      <c r="J21" s="94">
        <f t="shared" si="1"/>
        <v>72.36</v>
      </c>
      <c r="K21" s="94">
        <f t="shared" si="2"/>
        <v>8.37</v>
      </c>
      <c r="L21" s="95">
        <f t="shared" si="3"/>
        <v>0</v>
      </c>
      <c r="M21" s="95">
        <f t="shared" si="4"/>
        <v>0</v>
      </c>
      <c r="N21" s="93">
        <f t="shared" si="5"/>
        <v>0</v>
      </c>
      <c r="O21" s="93">
        <f t="shared" si="6"/>
        <v>0</v>
      </c>
      <c r="P21" s="126" t="s">
        <v>164</v>
      </c>
    </row>
    <row r="22" spans="1:16" ht="26.25" thickBot="1">
      <c r="A22" s="100" t="s">
        <v>107</v>
      </c>
      <c r="B22" s="101" t="s">
        <v>111</v>
      </c>
      <c r="C22" s="102" t="s">
        <v>83</v>
      </c>
      <c r="D22" s="131">
        <v>0.42</v>
      </c>
      <c r="E22" s="91"/>
      <c r="F22" s="92"/>
      <c r="G22" s="93">
        <f t="shared" si="0"/>
        <v>0</v>
      </c>
      <c r="H22" s="91">
        <v>147.52</v>
      </c>
      <c r="I22" s="91">
        <v>0.36</v>
      </c>
      <c r="J22" s="94">
        <f t="shared" si="1"/>
        <v>61.96</v>
      </c>
      <c r="K22" s="94">
        <f t="shared" si="2"/>
        <v>0.15</v>
      </c>
      <c r="L22" s="95">
        <f t="shared" si="3"/>
        <v>0</v>
      </c>
      <c r="M22" s="95">
        <f t="shared" si="4"/>
        <v>0</v>
      </c>
      <c r="N22" s="93">
        <f t="shared" si="5"/>
        <v>0</v>
      </c>
      <c r="O22" s="93">
        <f t="shared" si="6"/>
        <v>0</v>
      </c>
      <c r="P22" s="126" t="s">
        <v>164</v>
      </c>
    </row>
    <row r="23" spans="1:16" ht="26.25" thickBot="1">
      <c r="A23" s="100" t="s">
        <v>110</v>
      </c>
      <c r="B23" s="101" t="s">
        <v>109</v>
      </c>
      <c r="C23" s="102" t="s">
        <v>83</v>
      </c>
      <c r="D23" s="131">
        <v>4.2</v>
      </c>
      <c r="E23" s="91"/>
      <c r="F23" s="92"/>
      <c r="G23" s="93">
        <f t="shared" si="0"/>
        <v>0</v>
      </c>
      <c r="H23" s="91">
        <v>5.46</v>
      </c>
      <c r="I23" s="91">
        <v>0.86</v>
      </c>
      <c r="J23" s="94">
        <f t="shared" si="1"/>
        <v>22.93</v>
      </c>
      <c r="K23" s="94">
        <f t="shared" si="2"/>
        <v>3.61</v>
      </c>
      <c r="L23" s="95">
        <f t="shared" si="3"/>
        <v>0</v>
      </c>
      <c r="M23" s="95">
        <f t="shared" si="4"/>
        <v>0</v>
      </c>
      <c r="N23" s="93">
        <f t="shared" si="5"/>
        <v>0</v>
      </c>
      <c r="O23" s="93">
        <f t="shared" si="6"/>
        <v>0</v>
      </c>
      <c r="P23" s="126" t="s">
        <v>164</v>
      </c>
    </row>
    <row r="24" spans="1:16" ht="51.75" thickBot="1">
      <c r="A24" s="100" t="s">
        <v>118</v>
      </c>
      <c r="B24" s="101" t="s">
        <v>119</v>
      </c>
      <c r="C24" s="102" t="s">
        <v>83</v>
      </c>
      <c r="D24" s="131">
        <v>34.480000000000004</v>
      </c>
      <c r="E24" s="91"/>
      <c r="F24" s="92"/>
      <c r="G24" s="93">
        <f t="shared" si="0"/>
        <v>0</v>
      </c>
      <c r="H24" s="91">
        <v>155.84</v>
      </c>
      <c r="I24" s="91">
        <v>61.33</v>
      </c>
      <c r="J24" s="94">
        <f t="shared" si="1"/>
        <v>5373.36</v>
      </c>
      <c r="K24" s="94">
        <f t="shared" si="2"/>
        <v>2114.66</v>
      </c>
      <c r="L24" s="95">
        <f t="shared" si="3"/>
        <v>0</v>
      </c>
      <c r="M24" s="95">
        <f t="shared" si="4"/>
        <v>0</v>
      </c>
      <c r="N24" s="93">
        <f t="shared" si="5"/>
        <v>0</v>
      </c>
      <c r="O24" s="93">
        <f t="shared" si="6"/>
        <v>0</v>
      </c>
      <c r="P24" s="126" t="s">
        <v>152</v>
      </c>
    </row>
    <row r="25" spans="1:16" ht="27" thickBot="1">
      <c r="A25" s="142" t="s">
        <v>58</v>
      </c>
      <c r="B25" s="148"/>
      <c r="C25" s="148"/>
      <c r="D25" s="148"/>
      <c r="E25" s="148"/>
      <c r="F25" s="148"/>
      <c r="G25" s="148"/>
      <c r="H25" s="148"/>
      <c r="I25" s="143"/>
      <c r="J25" s="97">
        <f>SUM(J19:J24)</f>
        <v>28979.08</v>
      </c>
      <c r="K25" s="97">
        <f>SUM(K19:K24)</f>
        <v>6628.729999999999</v>
      </c>
      <c r="L25" s="97">
        <f>SUM(L19:L24)</f>
        <v>0</v>
      </c>
      <c r="M25" s="97">
        <f>SUM(M19:M24)</f>
        <v>0</v>
      </c>
      <c r="N25" s="97">
        <f>SUM(N23:N23)</f>
        <v>0</v>
      </c>
      <c r="O25" s="97">
        <f>SUM(O23:O23)</f>
        <v>0</v>
      </c>
      <c r="P25" s="97"/>
    </row>
    <row r="26" spans="1:16" ht="27" thickBot="1">
      <c r="A26" s="138" t="s">
        <v>59</v>
      </c>
      <c r="B26" s="138"/>
      <c r="C26" s="138"/>
      <c r="D26" s="138"/>
      <c r="E26" s="138"/>
      <c r="F26" s="138"/>
      <c r="G26" s="138"/>
      <c r="H26" s="138"/>
      <c r="I26" s="138"/>
      <c r="J26" s="156">
        <f>J25+K25</f>
        <v>35607.81</v>
      </c>
      <c r="K26" s="156"/>
      <c r="L26" s="138">
        <f>L25+M25</f>
        <v>0</v>
      </c>
      <c r="M26" s="138"/>
      <c r="N26" s="138">
        <f>N25+O25</f>
        <v>0</v>
      </c>
      <c r="O26" s="138"/>
      <c r="P26" s="99"/>
    </row>
    <row r="27" spans="1:16" ht="25.5" customHeight="1" thickBot="1">
      <c r="A27" s="81" t="s">
        <v>18</v>
      </c>
      <c r="B27" s="82" t="s">
        <v>66</v>
      </c>
      <c r="C27" s="83"/>
      <c r="D27" s="84"/>
      <c r="E27" s="85"/>
      <c r="F27" s="85"/>
      <c r="G27" s="86"/>
      <c r="H27" s="87"/>
      <c r="I27" s="87"/>
      <c r="J27" s="86"/>
      <c r="K27" s="86"/>
      <c r="L27" s="86"/>
      <c r="M27" s="86"/>
      <c r="N27" s="88"/>
      <c r="O27" s="86"/>
      <c r="P27" s="39"/>
    </row>
    <row r="28" spans="1:16" ht="26.25" thickBot="1">
      <c r="A28" s="103" t="s">
        <v>19</v>
      </c>
      <c r="B28" s="104" t="s">
        <v>67</v>
      </c>
      <c r="C28" s="105" t="s">
        <v>83</v>
      </c>
      <c r="D28" s="132">
        <v>1904.2962352499837</v>
      </c>
      <c r="E28" s="91"/>
      <c r="F28" s="92"/>
      <c r="G28" s="93">
        <f aca="true" t="shared" si="7" ref="G28:G34">E28+F28</f>
        <v>0</v>
      </c>
      <c r="H28" s="91">
        <v>3.32</v>
      </c>
      <c r="I28" s="91">
        <v>0.1</v>
      </c>
      <c r="J28" s="93">
        <f aca="true" t="shared" si="8" ref="J28:J34">ROUND(D28*H28,2)</f>
        <v>6322.26</v>
      </c>
      <c r="K28" s="93">
        <f aca="true" t="shared" si="9" ref="K28:K34">ROUND(D28*I28,2)</f>
        <v>190.43</v>
      </c>
      <c r="L28" s="95">
        <f aca="true" t="shared" si="10" ref="L28:L34">ROUND(F28*H28,2)</f>
        <v>0</v>
      </c>
      <c r="M28" s="95">
        <f aca="true" t="shared" si="11" ref="M28:M34">ROUND(F28*I28,2)</f>
        <v>0</v>
      </c>
      <c r="N28" s="93">
        <f aca="true" t="shared" si="12" ref="N28:N34">ROUND(G28*H28,2)</f>
        <v>0</v>
      </c>
      <c r="O28" s="93">
        <f aca="true" t="shared" si="13" ref="O28:O34">ROUND(G28*I28,2)</f>
        <v>0</v>
      </c>
      <c r="P28" s="126" t="s">
        <v>152</v>
      </c>
    </row>
    <row r="29" spans="1:16" ht="26.25" thickBot="1">
      <c r="A29" s="103" t="s">
        <v>57</v>
      </c>
      <c r="B29" s="104" t="s">
        <v>68</v>
      </c>
      <c r="C29" s="105" t="s">
        <v>83</v>
      </c>
      <c r="D29" s="132">
        <v>6284.5055</v>
      </c>
      <c r="E29" s="91"/>
      <c r="F29" s="92"/>
      <c r="G29" s="93">
        <f t="shared" si="7"/>
        <v>0</v>
      </c>
      <c r="H29" s="91">
        <v>9.26</v>
      </c>
      <c r="I29" s="91">
        <v>0.22</v>
      </c>
      <c r="J29" s="93">
        <f t="shared" si="8"/>
        <v>58194.52</v>
      </c>
      <c r="K29" s="93">
        <f t="shared" si="9"/>
        <v>1382.59</v>
      </c>
      <c r="L29" s="95">
        <f t="shared" si="10"/>
        <v>0</v>
      </c>
      <c r="M29" s="95">
        <f t="shared" si="11"/>
        <v>0</v>
      </c>
      <c r="N29" s="93">
        <f t="shared" si="12"/>
        <v>0</v>
      </c>
      <c r="O29" s="93">
        <f t="shared" si="13"/>
        <v>0</v>
      </c>
      <c r="P29" s="126" t="s">
        <v>152</v>
      </c>
    </row>
    <row r="30" spans="1:16" ht="51.75" thickBot="1">
      <c r="A30" s="103" t="s">
        <v>86</v>
      </c>
      <c r="B30" s="104" t="s">
        <v>177</v>
      </c>
      <c r="C30" s="105" t="s">
        <v>83</v>
      </c>
      <c r="D30" s="132">
        <v>65</v>
      </c>
      <c r="E30" s="91"/>
      <c r="F30" s="92"/>
      <c r="G30" s="93">
        <f t="shared" si="7"/>
        <v>0</v>
      </c>
      <c r="H30" s="91">
        <v>279.95</v>
      </c>
      <c r="I30" s="91">
        <v>0</v>
      </c>
      <c r="J30" s="93">
        <f t="shared" si="8"/>
        <v>18196.75</v>
      </c>
      <c r="K30" s="93">
        <f t="shared" si="9"/>
        <v>0</v>
      </c>
      <c r="L30" s="95">
        <f t="shared" si="10"/>
        <v>0</v>
      </c>
      <c r="M30" s="95">
        <f t="shared" si="11"/>
        <v>0</v>
      </c>
      <c r="N30" s="93">
        <f t="shared" si="12"/>
        <v>0</v>
      </c>
      <c r="O30" s="93">
        <f t="shared" si="13"/>
        <v>0</v>
      </c>
      <c r="P30" s="126" t="s">
        <v>152</v>
      </c>
    </row>
    <row r="31" spans="1:16" ht="26.25" thickBot="1">
      <c r="A31" s="103" t="s">
        <v>160</v>
      </c>
      <c r="B31" s="104" t="s">
        <v>178</v>
      </c>
      <c r="C31" s="105" t="s">
        <v>83</v>
      </c>
      <c r="D31" s="132">
        <v>176.622</v>
      </c>
      <c r="E31" s="91"/>
      <c r="F31" s="92"/>
      <c r="G31" s="93">
        <f t="shared" si="7"/>
        <v>0</v>
      </c>
      <c r="H31" s="91">
        <v>22.03</v>
      </c>
      <c r="I31" s="91">
        <v>1.15</v>
      </c>
      <c r="J31" s="93">
        <f t="shared" si="8"/>
        <v>3890.98</v>
      </c>
      <c r="K31" s="93">
        <f t="shared" si="9"/>
        <v>203.12</v>
      </c>
      <c r="L31" s="95">
        <f t="shared" si="10"/>
        <v>0</v>
      </c>
      <c r="M31" s="95">
        <f t="shared" si="11"/>
        <v>0</v>
      </c>
      <c r="N31" s="93">
        <f t="shared" si="12"/>
        <v>0</v>
      </c>
      <c r="O31" s="93">
        <f t="shared" si="13"/>
        <v>0</v>
      </c>
      <c r="P31" s="126" t="s">
        <v>152</v>
      </c>
    </row>
    <row r="32" spans="1:16" ht="26.25" thickBot="1">
      <c r="A32" s="103" t="s">
        <v>162</v>
      </c>
      <c r="B32" s="104" t="s">
        <v>161</v>
      </c>
      <c r="C32" s="105" t="s">
        <v>83</v>
      </c>
      <c r="D32" s="132">
        <v>4380.209264750017</v>
      </c>
      <c r="E32" s="91"/>
      <c r="F32" s="92"/>
      <c r="G32" s="93">
        <f t="shared" si="7"/>
        <v>0</v>
      </c>
      <c r="H32" s="91">
        <v>3.02</v>
      </c>
      <c r="I32" s="91">
        <v>2.14</v>
      </c>
      <c r="J32" s="93">
        <f t="shared" si="8"/>
        <v>13228.23</v>
      </c>
      <c r="K32" s="93">
        <f t="shared" si="9"/>
        <v>9373.65</v>
      </c>
      <c r="L32" s="95">
        <f t="shared" si="10"/>
        <v>0</v>
      </c>
      <c r="M32" s="95">
        <f t="shared" si="11"/>
        <v>0</v>
      </c>
      <c r="N32" s="93">
        <f t="shared" si="12"/>
        <v>0</v>
      </c>
      <c r="O32" s="93">
        <f t="shared" si="13"/>
        <v>0</v>
      </c>
      <c r="P32" s="126" t="s">
        <v>152</v>
      </c>
    </row>
    <row r="33" spans="1:16" ht="51.75" thickBot="1">
      <c r="A33" s="103" t="s">
        <v>188</v>
      </c>
      <c r="B33" s="104" t="s">
        <v>163</v>
      </c>
      <c r="C33" s="105" t="s">
        <v>83</v>
      </c>
      <c r="D33" s="132">
        <v>420.021</v>
      </c>
      <c r="E33" s="91"/>
      <c r="F33" s="92"/>
      <c r="G33" s="93">
        <f t="shared" si="7"/>
        <v>0</v>
      </c>
      <c r="H33" s="91">
        <v>9</v>
      </c>
      <c r="I33" s="91">
        <v>0.22</v>
      </c>
      <c r="J33" s="93">
        <f t="shared" si="8"/>
        <v>3780.19</v>
      </c>
      <c r="K33" s="93">
        <f t="shared" si="9"/>
        <v>92.4</v>
      </c>
      <c r="L33" s="95">
        <f t="shared" si="10"/>
        <v>0</v>
      </c>
      <c r="M33" s="95">
        <f t="shared" si="11"/>
        <v>0</v>
      </c>
      <c r="N33" s="93">
        <f t="shared" si="12"/>
        <v>0</v>
      </c>
      <c r="O33" s="93">
        <f t="shared" si="13"/>
        <v>0</v>
      </c>
      <c r="P33" s="126" t="s">
        <v>152</v>
      </c>
    </row>
    <row r="34" spans="1:16" ht="51.75" thickBot="1">
      <c r="A34" s="103" t="s">
        <v>189</v>
      </c>
      <c r="B34" s="104" t="s">
        <v>159</v>
      </c>
      <c r="C34" s="105" t="s">
        <v>83</v>
      </c>
      <c r="D34" s="132">
        <v>1904.2962352499837</v>
      </c>
      <c r="E34" s="91"/>
      <c r="F34" s="92"/>
      <c r="G34" s="93">
        <f t="shared" si="7"/>
        <v>0</v>
      </c>
      <c r="H34" s="91">
        <v>11.63</v>
      </c>
      <c r="I34" s="91">
        <v>0</v>
      </c>
      <c r="J34" s="93">
        <f t="shared" si="8"/>
        <v>22146.97</v>
      </c>
      <c r="K34" s="93">
        <f t="shared" si="9"/>
        <v>0</v>
      </c>
      <c r="L34" s="95">
        <f t="shared" si="10"/>
        <v>0</v>
      </c>
      <c r="M34" s="95">
        <f t="shared" si="11"/>
        <v>0</v>
      </c>
      <c r="N34" s="93">
        <f t="shared" si="12"/>
        <v>0</v>
      </c>
      <c r="O34" s="93">
        <f t="shared" si="13"/>
        <v>0</v>
      </c>
      <c r="P34" s="126" t="s">
        <v>152</v>
      </c>
    </row>
    <row r="35" spans="1:16" ht="27" thickBot="1">
      <c r="A35" s="138" t="s">
        <v>20</v>
      </c>
      <c r="B35" s="138"/>
      <c r="C35" s="138"/>
      <c r="D35" s="138"/>
      <c r="E35" s="138"/>
      <c r="F35" s="138"/>
      <c r="G35" s="138"/>
      <c r="H35" s="138"/>
      <c r="I35" s="138"/>
      <c r="J35" s="97">
        <f>SUM(J28:J34)</f>
        <v>125759.9</v>
      </c>
      <c r="K35" s="97">
        <f>SUM(K28:K34)</f>
        <v>11242.189999999999</v>
      </c>
      <c r="L35" s="97">
        <f>SUM(L28:L32)</f>
        <v>0</v>
      </c>
      <c r="M35" s="97">
        <f>SUM(M28:M32)</f>
        <v>0</v>
      </c>
      <c r="N35" s="97">
        <f>SUM(N28:N32)</f>
        <v>0</v>
      </c>
      <c r="O35" s="97">
        <f>SUM(O28:O32)</f>
        <v>0</v>
      </c>
      <c r="P35" s="97"/>
    </row>
    <row r="36" spans="1:16" ht="27" thickBot="1">
      <c r="A36" s="138" t="s">
        <v>21</v>
      </c>
      <c r="B36" s="138"/>
      <c r="C36" s="138"/>
      <c r="D36" s="138"/>
      <c r="E36" s="138"/>
      <c r="F36" s="138"/>
      <c r="G36" s="138"/>
      <c r="H36" s="138"/>
      <c r="I36" s="138"/>
      <c r="J36" s="156">
        <f>J35+K35</f>
        <v>137002.09</v>
      </c>
      <c r="K36" s="156"/>
      <c r="L36" s="138">
        <f>L35+M35</f>
        <v>0</v>
      </c>
      <c r="M36" s="138"/>
      <c r="N36" s="138">
        <f>N35+O35</f>
        <v>0</v>
      </c>
      <c r="O36" s="138"/>
      <c r="P36" s="99"/>
    </row>
    <row r="37" spans="1:16" ht="25.5" customHeight="1" thickBot="1">
      <c r="A37" s="81" t="s">
        <v>22</v>
      </c>
      <c r="B37" s="82" t="s">
        <v>179</v>
      </c>
      <c r="C37" s="83"/>
      <c r="D37" s="84"/>
      <c r="E37" s="85"/>
      <c r="F37" s="85"/>
      <c r="G37" s="86"/>
      <c r="H37" s="87"/>
      <c r="I37" s="87"/>
      <c r="J37" s="86"/>
      <c r="K37" s="86"/>
      <c r="L37" s="86"/>
      <c r="M37" s="86"/>
      <c r="N37" s="88"/>
      <c r="O37" s="86"/>
      <c r="P37" s="39"/>
    </row>
    <row r="38" spans="1:16" ht="23.25" customHeight="1" thickBot="1">
      <c r="A38" s="100" t="s">
        <v>23</v>
      </c>
      <c r="B38" s="101" t="s">
        <v>75</v>
      </c>
      <c r="C38" s="102" t="s">
        <v>65</v>
      </c>
      <c r="D38" s="131">
        <v>783.91</v>
      </c>
      <c r="E38" s="106"/>
      <c r="F38" s="107"/>
      <c r="G38" s="93">
        <f>E38+F38</f>
        <v>0</v>
      </c>
      <c r="H38" s="91">
        <v>10.79</v>
      </c>
      <c r="I38" s="91">
        <v>26.35</v>
      </c>
      <c r="J38" s="94">
        <f>ROUND(D38*H38,2)</f>
        <v>8458.39</v>
      </c>
      <c r="K38" s="94">
        <f>ROUND(D38*I38,2)</f>
        <v>20656.03</v>
      </c>
      <c r="L38" s="108">
        <f>ROUND(F38*H38,2)</f>
        <v>0</v>
      </c>
      <c r="M38" s="108">
        <f>ROUND(F38*I38,2)</f>
        <v>0</v>
      </c>
      <c r="N38" s="93">
        <f>ROUND(G38*H38,2)</f>
        <v>0</v>
      </c>
      <c r="O38" s="93">
        <f>ROUND(G38*I38,2)</f>
        <v>0</v>
      </c>
      <c r="P38" s="126" t="s">
        <v>152</v>
      </c>
    </row>
    <row r="39" spans="1:16" ht="23.25" customHeight="1" thickBot="1">
      <c r="A39" s="100" t="s">
        <v>187</v>
      </c>
      <c r="B39" s="101" t="s">
        <v>181</v>
      </c>
      <c r="C39" s="102" t="s">
        <v>180</v>
      </c>
      <c r="D39" s="131">
        <v>75</v>
      </c>
      <c r="E39" s="106"/>
      <c r="F39" s="107"/>
      <c r="G39" s="93">
        <f>E39+F39</f>
        <v>0</v>
      </c>
      <c r="H39" s="91">
        <v>2.81</v>
      </c>
      <c r="I39" s="91">
        <v>3.07</v>
      </c>
      <c r="J39" s="94">
        <f>ROUND(D39*H39,2)</f>
        <v>210.75</v>
      </c>
      <c r="K39" s="94">
        <f>ROUND(D39*I39,2)</f>
        <v>230.25</v>
      </c>
      <c r="L39" s="108">
        <f>ROUND(F39*H39,2)</f>
        <v>0</v>
      </c>
      <c r="M39" s="108">
        <f>ROUND(F39*I39,2)</f>
        <v>0</v>
      </c>
      <c r="N39" s="93">
        <f>ROUND(G39*H39,2)</f>
        <v>0</v>
      </c>
      <c r="O39" s="93">
        <f>ROUND(G39*I39,2)</f>
        <v>0</v>
      </c>
      <c r="P39" s="126" t="s">
        <v>152</v>
      </c>
    </row>
    <row r="40" spans="1:16" s="111" customFormat="1" ht="27" thickBot="1">
      <c r="A40" s="178" t="s">
        <v>24</v>
      </c>
      <c r="B40" s="179"/>
      <c r="C40" s="179"/>
      <c r="D40" s="179"/>
      <c r="E40" s="179"/>
      <c r="F40" s="179"/>
      <c r="G40" s="179"/>
      <c r="H40" s="179"/>
      <c r="I40" s="180"/>
      <c r="J40" s="110">
        <f>SUM(J38:J39)</f>
        <v>8669.14</v>
      </c>
      <c r="K40" s="110">
        <f>SUM(K38:K39)</f>
        <v>20886.28</v>
      </c>
      <c r="L40" s="110">
        <f>SUM(L38)</f>
        <v>0</v>
      </c>
      <c r="M40" s="110">
        <f>SUM(M38)</f>
        <v>0</v>
      </c>
      <c r="N40" s="110">
        <f>SUM(N38)</f>
        <v>0</v>
      </c>
      <c r="O40" s="110">
        <f>SUM(O38)</f>
        <v>0</v>
      </c>
      <c r="P40" s="109"/>
    </row>
    <row r="41" spans="1:16" s="111" customFormat="1" ht="27" thickBot="1">
      <c r="A41" s="181" t="s">
        <v>25</v>
      </c>
      <c r="B41" s="181"/>
      <c r="C41" s="181"/>
      <c r="D41" s="181"/>
      <c r="E41" s="181"/>
      <c r="F41" s="181"/>
      <c r="G41" s="181"/>
      <c r="H41" s="181"/>
      <c r="I41" s="181"/>
      <c r="J41" s="183">
        <f>J40+K40</f>
        <v>29555.42</v>
      </c>
      <c r="K41" s="184"/>
      <c r="L41" s="139">
        <f>L40+M40</f>
        <v>0</v>
      </c>
      <c r="M41" s="140"/>
      <c r="N41" s="136">
        <f>N40+O40</f>
        <v>0</v>
      </c>
      <c r="O41" s="137"/>
      <c r="P41" s="113"/>
    </row>
    <row r="42" spans="1:16" ht="25.5" customHeight="1" thickBot="1">
      <c r="A42" s="81" t="s">
        <v>60</v>
      </c>
      <c r="B42" s="82" t="s">
        <v>88</v>
      </c>
      <c r="C42" s="83"/>
      <c r="D42" s="84"/>
      <c r="E42" s="85"/>
      <c r="F42" s="85"/>
      <c r="G42" s="86"/>
      <c r="H42" s="87"/>
      <c r="I42" s="87"/>
      <c r="J42" s="86"/>
      <c r="K42" s="86"/>
      <c r="L42" s="86"/>
      <c r="M42" s="86"/>
      <c r="N42" s="88"/>
      <c r="O42" s="86"/>
      <c r="P42" s="39"/>
    </row>
    <row r="43" spans="1:16" ht="30.75" customHeight="1" thickBot="1">
      <c r="A43" s="103" t="s">
        <v>61</v>
      </c>
      <c r="B43" s="104" t="s">
        <v>120</v>
      </c>
      <c r="C43" s="105" t="s">
        <v>97</v>
      </c>
      <c r="D43" s="130">
        <v>48</v>
      </c>
      <c r="E43" s="91"/>
      <c r="F43" s="92"/>
      <c r="G43" s="93">
        <f>E43+F43</f>
        <v>0</v>
      </c>
      <c r="H43" s="91">
        <v>1289.4</v>
      </c>
      <c r="I43" s="91">
        <v>859.6</v>
      </c>
      <c r="J43" s="94">
        <f>ROUND(D43*H43,2)</f>
        <v>61891.2</v>
      </c>
      <c r="K43" s="94">
        <f>ROUND(D43*I43,2)</f>
        <v>41260.8</v>
      </c>
      <c r="L43" s="108">
        <f>ROUND(F43*H43,2)</f>
        <v>0</v>
      </c>
      <c r="M43" s="108">
        <f>ROUND(F43*I43,2)</f>
        <v>0</v>
      </c>
      <c r="N43" s="93">
        <f>ROUND(G43*H43,2)</f>
        <v>0</v>
      </c>
      <c r="O43" s="93">
        <f>ROUND(G43*I43,2)</f>
        <v>0</v>
      </c>
      <c r="P43" s="126" t="s">
        <v>158</v>
      </c>
    </row>
    <row r="44" spans="1:16" ht="30.75" customHeight="1" thickBot="1">
      <c r="A44" s="103" t="s">
        <v>62</v>
      </c>
      <c r="B44" s="104" t="s">
        <v>183</v>
      </c>
      <c r="C44" s="105" t="s">
        <v>79</v>
      </c>
      <c r="D44" s="130">
        <v>480</v>
      </c>
      <c r="E44" s="91"/>
      <c r="F44" s="92"/>
      <c r="G44" s="93">
        <f>E44+F44</f>
        <v>0</v>
      </c>
      <c r="H44" s="91">
        <v>6.23</v>
      </c>
      <c r="I44" s="91">
        <v>10.16</v>
      </c>
      <c r="J44" s="94">
        <f>ROUND(D44*H44,2)</f>
        <v>2990.4</v>
      </c>
      <c r="K44" s="94">
        <f>ROUND(D44*I44,2)</f>
        <v>4876.8</v>
      </c>
      <c r="L44" s="108">
        <f>ROUND(F44*H44,2)</f>
        <v>0</v>
      </c>
      <c r="M44" s="108">
        <f>ROUND(F44*I44,2)</f>
        <v>0</v>
      </c>
      <c r="N44" s="93">
        <f>ROUND(G44*H44,2)</f>
        <v>0</v>
      </c>
      <c r="O44" s="93">
        <f>ROUND(G44*I44,2)</f>
        <v>0</v>
      </c>
      <c r="P44" s="126" t="s">
        <v>158</v>
      </c>
    </row>
    <row r="45" spans="1:16" ht="30.75" customHeight="1" thickBot="1">
      <c r="A45" s="103" t="s">
        <v>147</v>
      </c>
      <c r="B45" s="104" t="s">
        <v>91</v>
      </c>
      <c r="C45" s="105" t="s">
        <v>97</v>
      </c>
      <c r="D45" s="130">
        <v>436.16</v>
      </c>
      <c r="E45" s="91"/>
      <c r="F45" s="92"/>
      <c r="G45" s="93">
        <f>E45+F45</f>
        <v>0</v>
      </c>
      <c r="H45" s="91">
        <v>739.12</v>
      </c>
      <c r="I45" s="91">
        <v>147.68</v>
      </c>
      <c r="J45" s="94">
        <f>ROUND(D45*H45,2)</f>
        <v>322374.58</v>
      </c>
      <c r="K45" s="94">
        <f>ROUND(D45*I45,2)</f>
        <v>64412.11</v>
      </c>
      <c r="L45" s="108">
        <f>ROUND(F45*H45,2)</f>
        <v>0</v>
      </c>
      <c r="M45" s="108">
        <f>ROUND(F45*I45,2)</f>
        <v>0</v>
      </c>
      <c r="N45" s="93">
        <f>ROUND(G45*H45,2)</f>
        <v>0</v>
      </c>
      <c r="O45" s="93">
        <f>ROUND(G45*I45,2)</f>
        <v>0</v>
      </c>
      <c r="P45" s="126" t="s">
        <v>152</v>
      </c>
    </row>
    <row r="46" spans="1:16" ht="30.75" customHeight="1" thickBot="1">
      <c r="A46" s="103" t="s">
        <v>186</v>
      </c>
      <c r="B46" s="104" t="s">
        <v>148</v>
      </c>
      <c r="C46" s="105" t="s">
        <v>97</v>
      </c>
      <c r="D46" s="130">
        <v>10</v>
      </c>
      <c r="E46" s="91"/>
      <c r="F46" s="92"/>
      <c r="G46" s="93">
        <f>E46+F46</f>
        <v>0</v>
      </c>
      <c r="H46" s="91">
        <v>114.92</v>
      </c>
      <c r="I46" s="91">
        <v>40.59</v>
      </c>
      <c r="J46" s="94">
        <f>ROUND(D46*H46,2)</f>
        <v>1149.2</v>
      </c>
      <c r="K46" s="94">
        <f>ROUND(D46*I46,2)</f>
        <v>405.9</v>
      </c>
      <c r="L46" s="108">
        <f>ROUND(F46*H46,2)</f>
        <v>0</v>
      </c>
      <c r="M46" s="108">
        <f>ROUND(F46*I46,2)</f>
        <v>0</v>
      </c>
      <c r="N46" s="93">
        <f>ROUND(G46*H46,2)</f>
        <v>0</v>
      </c>
      <c r="O46" s="93">
        <f>ROUND(G46*I46,2)</f>
        <v>0</v>
      </c>
      <c r="P46" s="126" t="s">
        <v>152</v>
      </c>
    </row>
    <row r="47" spans="1:16" s="111" customFormat="1" ht="27" thickBot="1">
      <c r="A47" s="188" t="s">
        <v>26</v>
      </c>
      <c r="B47" s="188"/>
      <c r="C47" s="188"/>
      <c r="D47" s="188"/>
      <c r="E47" s="188"/>
      <c r="F47" s="188"/>
      <c r="G47" s="188"/>
      <c r="H47" s="188"/>
      <c r="I47" s="188"/>
      <c r="J47" s="115">
        <f aca="true" t="shared" si="14" ref="J47:O47">SUM(J43:J46)</f>
        <v>388405.38</v>
      </c>
      <c r="K47" s="115">
        <f t="shared" si="14"/>
        <v>110955.61</v>
      </c>
      <c r="L47" s="115">
        <f t="shared" si="14"/>
        <v>0</v>
      </c>
      <c r="M47" s="115">
        <f t="shared" si="14"/>
        <v>0</v>
      </c>
      <c r="N47" s="115">
        <f t="shared" si="14"/>
        <v>0</v>
      </c>
      <c r="O47" s="115">
        <f t="shared" si="14"/>
        <v>0</v>
      </c>
      <c r="P47" s="114"/>
    </row>
    <row r="48" spans="1:16" s="111" customFormat="1" ht="27" thickBot="1">
      <c r="A48" s="141" t="s">
        <v>27</v>
      </c>
      <c r="B48" s="141"/>
      <c r="C48" s="141"/>
      <c r="D48" s="141"/>
      <c r="E48" s="141"/>
      <c r="F48" s="141"/>
      <c r="G48" s="141"/>
      <c r="H48" s="141"/>
      <c r="I48" s="141"/>
      <c r="J48" s="182">
        <f>J47+K47</f>
        <v>499360.99</v>
      </c>
      <c r="K48" s="182"/>
      <c r="L48" s="141">
        <f>L47+M47</f>
        <v>0</v>
      </c>
      <c r="M48" s="141"/>
      <c r="N48" s="141">
        <f>N47+O47</f>
        <v>0</v>
      </c>
      <c r="O48" s="141"/>
      <c r="P48" s="116"/>
    </row>
    <row r="49" spans="1:16" ht="25.5" customHeight="1" thickBot="1">
      <c r="A49" s="81" t="s">
        <v>28</v>
      </c>
      <c r="B49" s="82" t="s">
        <v>85</v>
      </c>
      <c r="C49" s="83"/>
      <c r="D49" s="84"/>
      <c r="E49" s="85"/>
      <c r="F49" s="85"/>
      <c r="G49" s="86"/>
      <c r="H49" s="87"/>
      <c r="I49" s="87"/>
      <c r="J49" s="86"/>
      <c r="K49" s="86"/>
      <c r="L49" s="86"/>
      <c r="M49" s="86"/>
      <c r="N49" s="88"/>
      <c r="O49" s="86"/>
      <c r="P49" s="117"/>
    </row>
    <row r="50" spans="1:16" ht="52.5" customHeight="1" thickBot="1">
      <c r="A50" s="103" t="s">
        <v>51</v>
      </c>
      <c r="B50" s="104" t="s">
        <v>149</v>
      </c>
      <c r="C50" s="105" t="s">
        <v>42</v>
      </c>
      <c r="D50" s="132">
        <v>7</v>
      </c>
      <c r="E50" s="91"/>
      <c r="F50" s="92"/>
      <c r="G50" s="93">
        <f>E50+F50</f>
        <v>0</v>
      </c>
      <c r="H50" s="91">
        <v>4087.72</v>
      </c>
      <c r="I50" s="91">
        <v>2445.39</v>
      </c>
      <c r="J50" s="94">
        <f>ROUND(D50*H50,2)</f>
        <v>28614.04</v>
      </c>
      <c r="K50" s="94">
        <f aca="true" t="shared" si="15" ref="K50:K58">ROUND(D50*I50,2)</f>
        <v>17117.73</v>
      </c>
      <c r="L50" s="108">
        <f aca="true" t="shared" si="16" ref="L50:L58">ROUND(F50*H50,2)</f>
        <v>0</v>
      </c>
      <c r="M50" s="108">
        <f aca="true" t="shared" si="17" ref="M50:M58">ROUND(F50*I50,2)</f>
        <v>0</v>
      </c>
      <c r="N50" s="93">
        <f aca="true" t="shared" si="18" ref="N50:N55">ROUND(G50*H50,2)</f>
        <v>0</v>
      </c>
      <c r="O50" s="93">
        <f aca="true" t="shared" si="19" ref="O50:O58">ROUND(G50*I50,2)</f>
        <v>0</v>
      </c>
      <c r="P50" s="126" t="s">
        <v>157</v>
      </c>
    </row>
    <row r="51" spans="1:16" ht="52.5" customHeight="1" thickBot="1">
      <c r="A51" s="103" t="s">
        <v>52</v>
      </c>
      <c r="B51" s="104" t="s">
        <v>150</v>
      </c>
      <c r="C51" s="105" t="s">
        <v>42</v>
      </c>
      <c r="D51" s="132">
        <v>3</v>
      </c>
      <c r="E51" s="91"/>
      <c r="F51" s="92"/>
      <c r="G51" s="93">
        <f>E51+F51</f>
        <v>0</v>
      </c>
      <c r="H51" s="91">
        <v>4661.29</v>
      </c>
      <c r="I51" s="91">
        <v>2445.39</v>
      </c>
      <c r="J51" s="94">
        <f>ROUND(D51*H51,2)</f>
        <v>13983.87</v>
      </c>
      <c r="K51" s="94">
        <f>ROUND(D51*I51,2)</f>
        <v>7336.17</v>
      </c>
      <c r="L51" s="108">
        <f>ROUND(F51*H51,2)</f>
        <v>0</v>
      </c>
      <c r="M51" s="108">
        <f>ROUND(F51*I51,2)</f>
        <v>0</v>
      </c>
      <c r="N51" s="93">
        <f t="shared" si="18"/>
        <v>0</v>
      </c>
      <c r="O51" s="93">
        <f>ROUND(G51*I51,2)</f>
        <v>0</v>
      </c>
      <c r="P51" s="126" t="s">
        <v>157</v>
      </c>
    </row>
    <row r="52" spans="1:16" ht="52.5" customHeight="1" thickBot="1">
      <c r="A52" s="103" t="s">
        <v>53</v>
      </c>
      <c r="B52" s="104" t="s">
        <v>151</v>
      </c>
      <c r="C52" s="105" t="s">
        <v>42</v>
      </c>
      <c r="D52" s="132">
        <v>2</v>
      </c>
      <c r="E52" s="91"/>
      <c r="F52" s="92"/>
      <c r="G52" s="93">
        <f>E52+F52</f>
        <v>0</v>
      </c>
      <c r="H52" s="91">
        <v>6519.53</v>
      </c>
      <c r="I52" s="91">
        <v>3484.48</v>
      </c>
      <c r="J52" s="94">
        <f>ROUND(D52*H52,2)</f>
        <v>13039.06</v>
      </c>
      <c r="K52" s="94">
        <f>ROUND(D52*I52,2)</f>
        <v>6968.96</v>
      </c>
      <c r="L52" s="108">
        <f>ROUND(F52*H52,2)</f>
        <v>0</v>
      </c>
      <c r="M52" s="108">
        <f>ROUND(F52*I52,2)</f>
        <v>0</v>
      </c>
      <c r="N52" s="93">
        <f t="shared" si="18"/>
        <v>0</v>
      </c>
      <c r="O52" s="93">
        <f>ROUND(G52*I52,2)</f>
        <v>0</v>
      </c>
      <c r="P52" s="126" t="s">
        <v>157</v>
      </c>
    </row>
    <row r="53" spans="1:16" ht="25.5" customHeight="1" thickBot="1">
      <c r="A53" s="103" t="s">
        <v>54</v>
      </c>
      <c r="B53" s="104" t="s">
        <v>69</v>
      </c>
      <c r="C53" s="105" t="s">
        <v>42</v>
      </c>
      <c r="D53" s="132">
        <v>12</v>
      </c>
      <c r="E53" s="91"/>
      <c r="F53" s="92"/>
      <c r="G53" s="93">
        <f>E53+F53</f>
        <v>0</v>
      </c>
      <c r="H53" s="91">
        <v>366.19</v>
      </c>
      <c r="I53" s="91">
        <v>50.63</v>
      </c>
      <c r="J53" s="94">
        <f aca="true" t="shared" si="20" ref="J53:J58">ROUND(D53*H53,2)</f>
        <v>4394.28</v>
      </c>
      <c r="K53" s="94">
        <f t="shared" si="15"/>
        <v>607.56</v>
      </c>
      <c r="L53" s="108">
        <f t="shared" si="16"/>
        <v>0</v>
      </c>
      <c r="M53" s="108">
        <f t="shared" si="17"/>
        <v>0</v>
      </c>
      <c r="N53" s="93">
        <f t="shared" si="18"/>
        <v>0</v>
      </c>
      <c r="O53" s="93">
        <f t="shared" si="19"/>
        <v>0</v>
      </c>
      <c r="P53" s="126" t="s">
        <v>152</v>
      </c>
    </row>
    <row r="54" spans="1:16" ht="55.5" customHeight="1" thickBot="1">
      <c r="A54" s="103" t="s">
        <v>168</v>
      </c>
      <c r="B54" s="104" t="s">
        <v>122</v>
      </c>
      <c r="C54" s="105" t="s">
        <v>97</v>
      </c>
      <c r="D54" s="132">
        <v>15</v>
      </c>
      <c r="E54" s="91"/>
      <c r="F54" s="92"/>
      <c r="G54" s="93"/>
      <c r="H54" s="91">
        <v>189.91</v>
      </c>
      <c r="I54" s="91">
        <v>298.47</v>
      </c>
      <c r="J54" s="94">
        <f t="shared" si="20"/>
        <v>2848.65</v>
      </c>
      <c r="K54" s="94">
        <f t="shared" si="15"/>
        <v>4477.05</v>
      </c>
      <c r="L54" s="108">
        <f t="shared" si="16"/>
        <v>0</v>
      </c>
      <c r="M54" s="108">
        <f t="shared" si="17"/>
        <v>0</v>
      </c>
      <c r="N54" s="93">
        <f t="shared" si="18"/>
        <v>0</v>
      </c>
      <c r="O54" s="93">
        <f t="shared" si="19"/>
        <v>0</v>
      </c>
      <c r="P54" s="126" t="s">
        <v>152</v>
      </c>
    </row>
    <row r="55" spans="1:16" ht="26.25" thickBot="1">
      <c r="A55" s="103" t="s">
        <v>77</v>
      </c>
      <c r="B55" s="104" t="s">
        <v>76</v>
      </c>
      <c r="C55" s="105" t="s">
        <v>42</v>
      </c>
      <c r="D55" s="132">
        <v>3</v>
      </c>
      <c r="E55" s="91"/>
      <c r="F55" s="92"/>
      <c r="G55" s="93">
        <f>E55+F55</f>
        <v>0</v>
      </c>
      <c r="H55" s="91">
        <v>1946.77</v>
      </c>
      <c r="I55" s="91">
        <v>1881.08</v>
      </c>
      <c r="J55" s="94">
        <f t="shared" si="20"/>
        <v>5840.31</v>
      </c>
      <c r="K55" s="94">
        <f t="shared" si="15"/>
        <v>5643.24</v>
      </c>
      <c r="L55" s="108">
        <f t="shared" si="16"/>
        <v>0</v>
      </c>
      <c r="M55" s="108">
        <f t="shared" si="17"/>
        <v>0</v>
      </c>
      <c r="N55" s="93">
        <f t="shared" si="18"/>
        <v>0</v>
      </c>
      <c r="O55" s="93">
        <f t="shared" si="19"/>
        <v>0</v>
      </c>
      <c r="P55" s="126" t="s">
        <v>152</v>
      </c>
    </row>
    <row r="56" spans="1:16" ht="69.75" customHeight="1" thickBot="1">
      <c r="A56" s="103" t="s">
        <v>169</v>
      </c>
      <c r="B56" s="104" t="s">
        <v>153</v>
      </c>
      <c r="C56" s="105" t="s">
        <v>42</v>
      </c>
      <c r="D56" s="132">
        <v>4</v>
      </c>
      <c r="E56" s="91"/>
      <c r="F56" s="92"/>
      <c r="G56" s="93">
        <f>E56+F56</f>
        <v>0</v>
      </c>
      <c r="H56" s="91">
        <v>4087.72</v>
      </c>
      <c r="I56" s="91">
        <v>2445.39</v>
      </c>
      <c r="J56" s="94">
        <f>ROUND(D56*H56,2)</f>
        <v>16350.88</v>
      </c>
      <c r="K56" s="94">
        <f>ROUND(D56*I56,2)</f>
        <v>9781.56</v>
      </c>
      <c r="L56" s="108">
        <f>ROUND(F56*H56,2)</f>
        <v>0</v>
      </c>
      <c r="M56" s="108">
        <f>ROUND(F56*I56,2)</f>
        <v>0</v>
      </c>
      <c r="N56" s="93">
        <f>ROUND(F56*H56,2)</f>
        <v>0</v>
      </c>
      <c r="O56" s="93">
        <f>ROUND(G56*I56,2)</f>
        <v>0</v>
      </c>
      <c r="P56" s="126" t="s">
        <v>157</v>
      </c>
    </row>
    <row r="57" spans="1:16" ht="69.75" customHeight="1" thickBot="1">
      <c r="A57" s="103" t="s">
        <v>170</v>
      </c>
      <c r="B57" s="104" t="s">
        <v>154</v>
      </c>
      <c r="C57" s="105" t="s">
        <v>42</v>
      </c>
      <c r="D57" s="132">
        <v>1</v>
      </c>
      <c r="E57" s="91"/>
      <c r="F57" s="92"/>
      <c r="G57" s="93">
        <f>E57+F57</f>
        <v>0</v>
      </c>
      <c r="H57" s="91">
        <v>7043.84</v>
      </c>
      <c r="I57" s="91">
        <v>3908.28</v>
      </c>
      <c r="J57" s="94">
        <f t="shared" si="20"/>
        <v>7043.84</v>
      </c>
      <c r="K57" s="94">
        <f t="shared" si="15"/>
        <v>3908.28</v>
      </c>
      <c r="L57" s="108">
        <f t="shared" si="16"/>
        <v>0</v>
      </c>
      <c r="M57" s="108">
        <f t="shared" si="17"/>
        <v>0</v>
      </c>
      <c r="N57" s="93">
        <f>ROUND(F57*H57,2)</f>
        <v>0</v>
      </c>
      <c r="O57" s="93">
        <f t="shared" si="19"/>
        <v>0</v>
      </c>
      <c r="P57" s="126" t="s">
        <v>157</v>
      </c>
    </row>
    <row r="58" spans="1:16" ht="69.75" customHeight="1" thickBot="1">
      <c r="A58" s="103" t="s">
        <v>171</v>
      </c>
      <c r="B58" s="104" t="s">
        <v>155</v>
      </c>
      <c r="C58" s="105" t="s">
        <v>42</v>
      </c>
      <c r="D58" s="132">
        <v>1</v>
      </c>
      <c r="E58" s="91"/>
      <c r="F58" s="92"/>
      <c r="G58" s="93">
        <f>E58+F58</f>
        <v>0</v>
      </c>
      <c r="H58" s="91">
        <v>4792.74</v>
      </c>
      <c r="I58" s="91">
        <v>2518.18</v>
      </c>
      <c r="J58" s="94">
        <f t="shared" si="20"/>
        <v>4792.74</v>
      </c>
      <c r="K58" s="94">
        <f t="shared" si="15"/>
        <v>2518.18</v>
      </c>
      <c r="L58" s="108">
        <f t="shared" si="16"/>
        <v>0</v>
      </c>
      <c r="M58" s="108">
        <f t="shared" si="17"/>
        <v>0</v>
      </c>
      <c r="N58" s="93">
        <f>ROUND(F58*H58,2)</f>
        <v>0</v>
      </c>
      <c r="O58" s="93">
        <f t="shared" si="19"/>
        <v>0</v>
      </c>
      <c r="P58" s="126" t="s">
        <v>157</v>
      </c>
    </row>
    <row r="59" spans="1:16" s="111" customFormat="1" ht="27" thickBot="1">
      <c r="A59" s="185" t="s">
        <v>55</v>
      </c>
      <c r="B59" s="186"/>
      <c r="C59" s="186"/>
      <c r="D59" s="186"/>
      <c r="E59" s="186"/>
      <c r="F59" s="186"/>
      <c r="G59" s="186"/>
      <c r="H59" s="186"/>
      <c r="I59" s="187"/>
      <c r="J59" s="118">
        <f>SUM(J50:J58)</f>
        <v>96907.67000000001</v>
      </c>
      <c r="K59" s="118">
        <f>SUM(K50:K58)</f>
        <v>58358.729999999996</v>
      </c>
      <c r="L59" s="118">
        <f>SUM(L41:L49)</f>
        <v>0</v>
      </c>
      <c r="M59" s="118">
        <f>SUM(M41:M49)</f>
        <v>0</v>
      </c>
      <c r="N59" s="118">
        <f>SUM(N41:N49)</f>
        <v>0</v>
      </c>
      <c r="O59" s="118">
        <f>SUM(O41:O49)</f>
        <v>0</v>
      </c>
      <c r="P59" s="114"/>
    </row>
    <row r="60" spans="1:16" s="111" customFormat="1" ht="27" thickBot="1">
      <c r="A60" s="142" t="s">
        <v>56</v>
      </c>
      <c r="B60" s="148"/>
      <c r="C60" s="148"/>
      <c r="D60" s="148"/>
      <c r="E60" s="148"/>
      <c r="F60" s="148"/>
      <c r="G60" s="148"/>
      <c r="H60" s="148"/>
      <c r="I60" s="143"/>
      <c r="J60" s="160">
        <f>J59+K59</f>
        <v>155266.40000000002</v>
      </c>
      <c r="K60" s="161"/>
      <c r="L60" s="142">
        <f>L59+M59</f>
        <v>0</v>
      </c>
      <c r="M60" s="143"/>
      <c r="N60" s="142">
        <f>N59+O59</f>
        <v>0</v>
      </c>
      <c r="O60" s="143"/>
      <c r="P60" s="99"/>
    </row>
    <row r="61" spans="1:16" ht="25.5" customHeight="1" thickBot="1">
      <c r="A61" s="81" t="s">
        <v>80</v>
      </c>
      <c r="B61" s="82" t="s">
        <v>78</v>
      </c>
      <c r="C61" s="83"/>
      <c r="D61" s="84"/>
      <c r="E61" s="85"/>
      <c r="F61" s="85"/>
      <c r="G61" s="86"/>
      <c r="H61" s="87"/>
      <c r="I61" s="87"/>
      <c r="J61" s="86"/>
      <c r="K61" s="86"/>
      <c r="L61" s="86"/>
      <c r="M61" s="86"/>
      <c r="N61" s="88"/>
      <c r="O61" s="86"/>
      <c r="P61" s="39"/>
    </row>
    <row r="62" spans="1:16" ht="25.5">
      <c r="A62" s="31" t="s">
        <v>81</v>
      </c>
      <c r="B62" s="119" t="s">
        <v>166</v>
      </c>
      <c r="C62" s="90" t="s">
        <v>83</v>
      </c>
      <c r="D62" s="130">
        <v>146.643</v>
      </c>
      <c r="E62" s="91"/>
      <c r="F62" s="92"/>
      <c r="G62" s="93">
        <f>E62+F62</f>
        <v>0</v>
      </c>
      <c r="H62" s="91">
        <v>56.68</v>
      </c>
      <c r="I62" s="91">
        <v>38.33</v>
      </c>
      <c r="J62" s="94">
        <f>ROUND(D62*H62,2)</f>
        <v>8311.73</v>
      </c>
      <c r="K62" s="94">
        <f aca="true" t="shared" si="21" ref="K62:K69">ROUND(D62*I62,2)</f>
        <v>5620.83</v>
      </c>
      <c r="L62" s="108">
        <f>ROUND(F62*H62,2)</f>
        <v>0</v>
      </c>
      <c r="M62" s="108">
        <f>ROUND(F62*I62,2)</f>
        <v>0</v>
      </c>
      <c r="N62" s="93">
        <f>ROUND(G62*H62,2)</f>
        <v>0</v>
      </c>
      <c r="O62" s="93">
        <f>ROUND(G62*I62,2)</f>
        <v>0</v>
      </c>
      <c r="P62" s="126" t="s">
        <v>152</v>
      </c>
    </row>
    <row r="63" spans="1:16" ht="25.5">
      <c r="A63" s="31" t="s">
        <v>87</v>
      </c>
      <c r="B63" s="119" t="s">
        <v>156</v>
      </c>
      <c r="C63" s="90" t="s">
        <v>79</v>
      </c>
      <c r="D63" s="130">
        <v>1466.43</v>
      </c>
      <c r="E63" s="91"/>
      <c r="F63" s="92"/>
      <c r="G63" s="93">
        <f>E63+F63</f>
        <v>0</v>
      </c>
      <c r="H63" s="91">
        <v>4.07</v>
      </c>
      <c r="I63" s="91">
        <v>0.07</v>
      </c>
      <c r="J63" s="94">
        <f>ROUND(D63*H63,2)</f>
        <v>5968.37</v>
      </c>
      <c r="K63" s="94">
        <f t="shared" si="21"/>
        <v>102.65</v>
      </c>
      <c r="L63" s="108">
        <f aca="true" t="shared" si="22" ref="L63:L70">ROUND(F63*H63,2)</f>
        <v>0</v>
      </c>
      <c r="M63" s="108">
        <f aca="true" t="shared" si="23" ref="M63:M70">ROUND(F63*I63,2)</f>
        <v>0</v>
      </c>
      <c r="N63" s="93">
        <f>ROUND(G63*H63,2)</f>
        <v>0</v>
      </c>
      <c r="O63" s="93">
        <f>ROUND(G63*I63,2)</f>
        <v>0</v>
      </c>
      <c r="P63" s="126" t="s">
        <v>165</v>
      </c>
    </row>
    <row r="64" spans="1:16" ht="51.75" customHeight="1">
      <c r="A64" s="31" t="s">
        <v>92</v>
      </c>
      <c r="B64" s="119" t="s">
        <v>82</v>
      </c>
      <c r="C64" s="120" t="s">
        <v>83</v>
      </c>
      <c r="D64" s="130">
        <v>43.9929</v>
      </c>
      <c r="E64" s="91"/>
      <c r="F64" s="92"/>
      <c r="G64" s="93">
        <f aca="true" t="shared" si="24" ref="G64:G69">E64+F64</f>
        <v>0</v>
      </c>
      <c r="H64" s="91">
        <v>816.09</v>
      </c>
      <c r="I64" s="91">
        <v>11.65</v>
      </c>
      <c r="J64" s="94">
        <f aca="true" t="shared" si="25" ref="J64:J69">ROUND(D64*H64,2)</f>
        <v>35902.17</v>
      </c>
      <c r="K64" s="94">
        <f t="shared" si="21"/>
        <v>512.52</v>
      </c>
      <c r="L64" s="108">
        <f t="shared" si="22"/>
        <v>0</v>
      </c>
      <c r="M64" s="108">
        <f t="shared" si="23"/>
        <v>0</v>
      </c>
      <c r="N64" s="93">
        <f aca="true" t="shared" si="26" ref="N64:N69">ROUND(G64*H64,2)</f>
        <v>0</v>
      </c>
      <c r="O64" s="93">
        <f aca="true" t="shared" si="27" ref="O64:O69">ROUND(G64*I64,2)</f>
        <v>0</v>
      </c>
      <c r="P64" s="126" t="s">
        <v>165</v>
      </c>
    </row>
    <row r="65" spans="1:16" ht="54.75" customHeight="1">
      <c r="A65" s="31" t="s">
        <v>93</v>
      </c>
      <c r="B65" s="127" t="s">
        <v>167</v>
      </c>
      <c r="C65" s="90" t="s">
        <v>79</v>
      </c>
      <c r="D65" s="130">
        <v>24.6</v>
      </c>
      <c r="E65" s="91"/>
      <c r="F65" s="92"/>
      <c r="G65" s="93">
        <f t="shared" si="24"/>
        <v>0</v>
      </c>
      <c r="H65" s="91">
        <v>36.02</v>
      </c>
      <c r="I65" s="91">
        <v>40.83</v>
      </c>
      <c r="J65" s="94">
        <f t="shared" si="25"/>
        <v>886.09</v>
      </c>
      <c r="K65" s="94">
        <f t="shared" si="21"/>
        <v>1004.42</v>
      </c>
      <c r="L65" s="108">
        <f t="shared" si="22"/>
        <v>0</v>
      </c>
      <c r="M65" s="108">
        <f t="shared" si="23"/>
        <v>0</v>
      </c>
      <c r="N65" s="121">
        <f t="shared" si="26"/>
        <v>0</v>
      </c>
      <c r="O65" s="121">
        <f t="shared" si="27"/>
        <v>0</v>
      </c>
      <c r="P65" s="126" t="s">
        <v>165</v>
      </c>
    </row>
    <row r="66" spans="1:16" ht="25.5">
      <c r="A66" s="31" t="s">
        <v>94</v>
      </c>
      <c r="B66" s="119" t="s">
        <v>112</v>
      </c>
      <c r="C66" s="90" t="s">
        <v>97</v>
      </c>
      <c r="D66" s="130">
        <v>12</v>
      </c>
      <c r="E66" s="91"/>
      <c r="F66" s="92"/>
      <c r="G66" s="93">
        <f t="shared" si="24"/>
        <v>0</v>
      </c>
      <c r="H66" s="91">
        <v>7.15</v>
      </c>
      <c r="I66" s="91">
        <v>3.02</v>
      </c>
      <c r="J66" s="94">
        <f t="shared" si="25"/>
        <v>85.8</v>
      </c>
      <c r="K66" s="94">
        <f t="shared" si="21"/>
        <v>36.24</v>
      </c>
      <c r="L66" s="108">
        <f t="shared" si="22"/>
        <v>0</v>
      </c>
      <c r="M66" s="108">
        <f t="shared" si="23"/>
        <v>0</v>
      </c>
      <c r="N66" s="93">
        <f t="shared" si="26"/>
        <v>0</v>
      </c>
      <c r="O66" s="93">
        <f t="shared" si="27"/>
        <v>0</v>
      </c>
      <c r="P66" s="126" t="s">
        <v>152</v>
      </c>
    </row>
    <row r="67" spans="1:16" ht="25.5">
      <c r="A67" s="31" t="s">
        <v>172</v>
      </c>
      <c r="B67" s="119" t="s">
        <v>113</v>
      </c>
      <c r="C67" s="90" t="s">
        <v>97</v>
      </c>
      <c r="D67" s="130">
        <v>12</v>
      </c>
      <c r="E67" s="91"/>
      <c r="F67" s="92"/>
      <c r="G67" s="93">
        <f t="shared" si="24"/>
        <v>0</v>
      </c>
      <c r="H67" s="91">
        <v>17.22</v>
      </c>
      <c r="I67" s="91">
        <v>13.14</v>
      </c>
      <c r="J67" s="94">
        <f t="shared" si="25"/>
        <v>206.64</v>
      </c>
      <c r="K67" s="94">
        <f t="shared" si="21"/>
        <v>157.68</v>
      </c>
      <c r="L67" s="108">
        <f t="shared" si="22"/>
        <v>0</v>
      </c>
      <c r="M67" s="108">
        <f t="shared" si="23"/>
        <v>0</v>
      </c>
      <c r="N67" s="93">
        <f t="shared" si="26"/>
        <v>0</v>
      </c>
      <c r="O67" s="93">
        <f t="shared" si="27"/>
        <v>0</v>
      </c>
      <c r="P67" s="126" t="s">
        <v>152</v>
      </c>
    </row>
    <row r="68" spans="1:16" ht="25.5">
      <c r="A68" s="31" t="s">
        <v>173</v>
      </c>
      <c r="B68" s="119" t="s">
        <v>95</v>
      </c>
      <c r="C68" s="90" t="s">
        <v>97</v>
      </c>
      <c r="D68" s="130">
        <v>40</v>
      </c>
      <c r="E68" s="91"/>
      <c r="F68" s="92"/>
      <c r="G68" s="93">
        <f t="shared" si="24"/>
        <v>0</v>
      </c>
      <c r="H68" s="91">
        <v>84.67</v>
      </c>
      <c r="I68" s="91">
        <v>56.45</v>
      </c>
      <c r="J68" s="94">
        <f t="shared" si="25"/>
        <v>3386.8</v>
      </c>
      <c r="K68" s="94">
        <f t="shared" si="21"/>
        <v>2258</v>
      </c>
      <c r="L68" s="108">
        <f t="shared" si="22"/>
        <v>0</v>
      </c>
      <c r="M68" s="108">
        <f t="shared" si="23"/>
        <v>0</v>
      </c>
      <c r="N68" s="93">
        <f t="shared" si="26"/>
        <v>0</v>
      </c>
      <c r="O68" s="93">
        <f t="shared" si="27"/>
        <v>0</v>
      </c>
      <c r="P68" s="126" t="s">
        <v>158</v>
      </c>
    </row>
    <row r="69" spans="1:16" ht="25.5">
      <c r="A69" s="31" t="s">
        <v>174</v>
      </c>
      <c r="B69" s="119" t="s">
        <v>96</v>
      </c>
      <c r="C69" s="90" t="s">
        <v>97</v>
      </c>
      <c r="D69" s="130">
        <v>40</v>
      </c>
      <c r="E69" s="91"/>
      <c r="F69" s="92"/>
      <c r="G69" s="93">
        <f t="shared" si="24"/>
        <v>0</v>
      </c>
      <c r="H69" s="91">
        <v>39.87</v>
      </c>
      <c r="I69" s="91">
        <v>26.58</v>
      </c>
      <c r="J69" s="94">
        <f t="shared" si="25"/>
        <v>1594.8</v>
      </c>
      <c r="K69" s="94">
        <f t="shared" si="21"/>
        <v>1063.2</v>
      </c>
      <c r="L69" s="108">
        <f t="shared" si="22"/>
        <v>0</v>
      </c>
      <c r="M69" s="108">
        <f t="shared" si="23"/>
        <v>0</v>
      </c>
      <c r="N69" s="93">
        <f t="shared" si="26"/>
        <v>0</v>
      </c>
      <c r="O69" s="93">
        <f t="shared" si="27"/>
        <v>0</v>
      </c>
      <c r="P69" s="126" t="s">
        <v>158</v>
      </c>
    </row>
    <row r="70" spans="1:16" ht="26.25" thickBot="1">
      <c r="A70" s="31" t="s">
        <v>185</v>
      </c>
      <c r="B70" s="119" t="s">
        <v>182</v>
      </c>
      <c r="C70" s="90" t="s">
        <v>83</v>
      </c>
      <c r="D70" s="130">
        <v>13.530000000000001</v>
      </c>
      <c r="E70" s="91"/>
      <c r="F70" s="92"/>
      <c r="G70" s="93">
        <f>E70+F70</f>
        <v>0</v>
      </c>
      <c r="H70" s="91">
        <v>1016.85</v>
      </c>
      <c r="I70" s="91">
        <v>0</v>
      </c>
      <c r="J70" s="94">
        <f>ROUND(D70*H70,2)</f>
        <v>13757.98</v>
      </c>
      <c r="K70" s="94">
        <f>ROUND(D70*I70,2)</f>
        <v>0</v>
      </c>
      <c r="L70" s="108">
        <f t="shared" si="22"/>
        <v>0</v>
      </c>
      <c r="M70" s="108">
        <f t="shared" si="23"/>
        <v>0</v>
      </c>
      <c r="N70" s="93">
        <f>ROUND(G70*H70,2)</f>
        <v>0</v>
      </c>
      <c r="O70" s="93">
        <f>ROUND(G70*I70,2)</f>
        <v>0</v>
      </c>
      <c r="P70" s="126" t="s">
        <v>152</v>
      </c>
    </row>
    <row r="71" spans="1:16" s="1" customFormat="1" ht="25.5" customHeight="1" thickBot="1">
      <c r="A71" s="142" t="s">
        <v>184</v>
      </c>
      <c r="B71" s="148"/>
      <c r="C71" s="148"/>
      <c r="D71" s="148"/>
      <c r="E71" s="148"/>
      <c r="F71" s="148"/>
      <c r="G71" s="148"/>
      <c r="H71" s="148"/>
      <c r="I71" s="143"/>
      <c r="J71" s="115">
        <f>SUM(J62:J70)</f>
        <v>70100.38</v>
      </c>
      <c r="K71" s="115">
        <f>SUM(K62:K70)</f>
        <v>10755.54</v>
      </c>
      <c r="L71" s="115"/>
      <c r="M71" s="115"/>
      <c r="N71" s="115"/>
      <c r="O71" s="114"/>
      <c r="P71" s="114"/>
    </row>
    <row r="72" spans="1:16" ht="27" thickBot="1">
      <c r="A72" s="142" t="s">
        <v>143</v>
      </c>
      <c r="B72" s="148"/>
      <c r="C72" s="148"/>
      <c r="D72" s="148"/>
      <c r="E72" s="148"/>
      <c r="F72" s="148"/>
      <c r="G72" s="148"/>
      <c r="H72" s="148"/>
      <c r="I72" s="143"/>
      <c r="J72" s="160">
        <f>J71+K71</f>
        <v>80855.92000000001</v>
      </c>
      <c r="K72" s="161" t="e">
        <f>SUM(K47+K40+K35+K25+K174+K59+#REF!+K16)</f>
        <v>#REF!</v>
      </c>
      <c r="L72" s="96"/>
      <c r="M72" s="96"/>
      <c r="N72" s="96"/>
      <c r="O72" s="96"/>
      <c r="P72" s="99"/>
    </row>
    <row r="73" spans="1:16" s="1" customFormat="1" ht="25.5" customHeight="1" thickBot="1">
      <c r="A73" s="81" t="s">
        <v>134</v>
      </c>
      <c r="B73" s="82" t="s">
        <v>123</v>
      </c>
      <c r="C73" s="83"/>
      <c r="D73" s="84"/>
      <c r="E73" s="85"/>
      <c r="F73" s="85"/>
      <c r="G73" s="86"/>
      <c r="H73" s="87"/>
      <c r="I73" s="87"/>
      <c r="J73" s="86"/>
      <c r="K73" s="86"/>
      <c r="L73" s="86"/>
      <c r="M73" s="86"/>
      <c r="N73" s="88"/>
      <c r="O73" s="86"/>
      <c r="P73" s="128"/>
    </row>
    <row r="74" spans="1:16" s="1" customFormat="1" ht="30.75" customHeight="1" thickBot="1">
      <c r="A74" s="103" t="s">
        <v>135</v>
      </c>
      <c r="B74" s="104" t="s">
        <v>124</v>
      </c>
      <c r="C74" s="105" t="s">
        <v>83</v>
      </c>
      <c r="D74" s="130">
        <v>0.62</v>
      </c>
      <c r="E74" s="91"/>
      <c r="F74" s="92"/>
      <c r="G74" s="93">
        <f aca="true" t="shared" si="28" ref="G74:G81">E74+F74</f>
        <v>0</v>
      </c>
      <c r="H74" s="91">
        <v>104.52</v>
      </c>
      <c r="I74" s="91">
        <v>23</v>
      </c>
      <c r="J74" s="94">
        <f aca="true" t="shared" si="29" ref="J74:J81">ROUND(D74*H74,2)</f>
        <v>64.8</v>
      </c>
      <c r="K74" s="94">
        <f aca="true" t="shared" si="30" ref="K74:K81">ROUND(D74*I74,2)</f>
        <v>14.26</v>
      </c>
      <c r="L74" s="108">
        <f aca="true" t="shared" si="31" ref="L74:L81">ROUND(F74*H74,2)</f>
        <v>0</v>
      </c>
      <c r="M74" s="108">
        <f aca="true" t="shared" si="32" ref="M74:M81">ROUND(F74*I74,2)</f>
        <v>0</v>
      </c>
      <c r="N74" s="93">
        <f aca="true" t="shared" si="33" ref="N74:N81">ROUND(G74*H74,2)</f>
        <v>0</v>
      </c>
      <c r="O74" s="93">
        <f aca="true" t="shared" si="34" ref="O74:O81">ROUND(G74*I74,2)</f>
        <v>0</v>
      </c>
      <c r="P74" s="126" t="s">
        <v>152</v>
      </c>
    </row>
    <row r="75" spans="1:16" s="1" customFormat="1" ht="30.75" customHeight="1" thickBot="1">
      <c r="A75" s="103" t="s">
        <v>136</v>
      </c>
      <c r="B75" s="104" t="s">
        <v>125</v>
      </c>
      <c r="C75" s="105" t="s">
        <v>79</v>
      </c>
      <c r="D75" s="130">
        <v>2.86</v>
      </c>
      <c r="E75" s="91"/>
      <c r="F75" s="92"/>
      <c r="G75" s="93">
        <f t="shared" si="28"/>
        <v>0</v>
      </c>
      <c r="H75" s="91">
        <v>63.63</v>
      </c>
      <c r="I75" s="91">
        <v>46.12</v>
      </c>
      <c r="J75" s="94">
        <f t="shared" si="29"/>
        <v>181.98</v>
      </c>
      <c r="K75" s="94">
        <f t="shared" si="30"/>
        <v>131.9</v>
      </c>
      <c r="L75" s="108">
        <f t="shared" si="31"/>
        <v>0</v>
      </c>
      <c r="M75" s="108">
        <f t="shared" si="32"/>
        <v>0</v>
      </c>
      <c r="N75" s="93">
        <f t="shared" si="33"/>
        <v>0</v>
      </c>
      <c r="O75" s="93">
        <f t="shared" si="34"/>
        <v>0</v>
      </c>
      <c r="P75" s="126" t="s">
        <v>152</v>
      </c>
    </row>
    <row r="76" spans="1:16" s="1" customFormat="1" ht="30.75" customHeight="1" thickBot="1">
      <c r="A76" s="103" t="s">
        <v>137</v>
      </c>
      <c r="B76" s="104" t="s">
        <v>126</v>
      </c>
      <c r="C76" s="105" t="s">
        <v>127</v>
      </c>
      <c r="D76" s="130">
        <v>198</v>
      </c>
      <c r="E76" s="91"/>
      <c r="F76" s="92"/>
      <c r="G76" s="93">
        <f t="shared" si="28"/>
        <v>0</v>
      </c>
      <c r="H76" s="91">
        <v>4.94</v>
      </c>
      <c r="I76" s="91">
        <v>1.93</v>
      </c>
      <c r="J76" s="94">
        <f t="shared" si="29"/>
        <v>978.12</v>
      </c>
      <c r="K76" s="94">
        <f t="shared" si="30"/>
        <v>382.14</v>
      </c>
      <c r="L76" s="108">
        <f t="shared" si="31"/>
        <v>0</v>
      </c>
      <c r="M76" s="108">
        <f t="shared" si="32"/>
        <v>0</v>
      </c>
      <c r="N76" s="93">
        <f t="shared" si="33"/>
        <v>0</v>
      </c>
      <c r="O76" s="93">
        <f t="shared" si="34"/>
        <v>0</v>
      </c>
      <c r="P76" s="126" t="s">
        <v>152</v>
      </c>
    </row>
    <row r="77" spans="1:16" s="1" customFormat="1" ht="30.75" customHeight="1" thickBot="1">
      <c r="A77" s="103" t="s">
        <v>138</v>
      </c>
      <c r="B77" s="104" t="s">
        <v>128</v>
      </c>
      <c r="C77" s="105" t="s">
        <v>83</v>
      </c>
      <c r="D77" s="130">
        <v>2.48</v>
      </c>
      <c r="E77" s="91"/>
      <c r="F77" s="92"/>
      <c r="G77" s="93">
        <f t="shared" si="28"/>
        <v>0</v>
      </c>
      <c r="H77" s="91">
        <v>326.93</v>
      </c>
      <c r="I77" s="91">
        <v>0</v>
      </c>
      <c r="J77" s="94">
        <f t="shared" si="29"/>
        <v>810.79</v>
      </c>
      <c r="K77" s="94">
        <f t="shared" si="30"/>
        <v>0</v>
      </c>
      <c r="L77" s="108">
        <f t="shared" si="31"/>
        <v>0</v>
      </c>
      <c r="M77" s="108">
        <f t="shared" si="32"/>
        <v>0</v>
      </c>
      <c r="N77" s="93">
        <f t="shared" si="33"/>
        <v>0</v>
      </c>
      <c r="O77" s="93">
        <f t="shared" si="34"/>
        <v>0</v>
      </c>
      <c r="P77" s="126" t="s">
        <v>152</v>
      </c>
    </row>
    <row r="78" spans="1:16" s="1" customFormat="1" ht="60.75" customHeight="1" thickBot="1">
      <c r="A78" s="103" t="s">
        <v>139</v>
      </c>
      <c r="B78" s="104" t="s">
        <v>129</v>
      </c>
      <c r="C78" s="105" t="s">
        <v>79</v>
      </c>
      <c r="D78" s="130">
        <v>16</v>
      </c>
      <c r="E78" s="91"/>
      <c r="F78" s="92"/>
      <c r="G78" s="93">
        <f t="shared" si="28"/>
        <v>0</v>
      </c>
      <c r="H78" s="91">
        <v>57.02</v>
      </c>
      <c r="I78" s="91">
        <v>27.55</v>
      </c>
      <c r="J78" s="94">
        <f t="shared" si="29"/>
        <v>912.32</v>
      </c>
      <c r="K78" s="94">
        <f t="shared" si="30"/>
        <v>440.8</v>
      </c>
      <c r="L78" s="108">
        <f t="shared" si="31"/>
        <v>0</v>
      </c>
      <c r="M78" s="108">
        <f t="shared" si="32"/>
        <v>0</v>
      </c>
      <c r="N78" s="93">
        <f t="shared" si="33"/>
        <v>0</v>
      </c>
      <c r="O78" s="93">
        <f t="shared" si="34"/>
        <v>0</v>
      </c>
      <c r="P78" s="126" t="s">
        <v>152</v>
      </c>
    </row>
    <row r="79" spans="1:16" s="1" customFormat="1" ht="30.75" customHeight="1" thickBot="1">
      <c r="A79" s="103" t="s">
        <v>140</v>
      </c>
      <c r="B79" s="104" t="s">
        <v>130</v>
      </c>
      <c r="C79" s="105" t="s">
        <v>83</v>
      </c>
      <c r="D79" s="130">
        <v>2.4</v>
      </c>
      <c r="E79" s="91"/>
      <c r="F79" s="92"/>
      <c r="G79" s="93">
        <f t="shared" si="28"/>
        <v>0</v>
      </c>
      <c r="H79" s="91">
        <v>326.93</v>
      </c>
      <c r="I79" s="91">
        <v>0</v>
      </c>
      <c r="J79" s="94">
        <f t="shared" si="29"/>
        <v>784.63</v>
      </c>
      <c r="K79" s="94">
        <f t="shared" si="30"/>
        <v>0</v>
      </c>
      <c r="L79" s="108">
        <f t="shared" si="31"/>
        <v>0</v>
      </c>
      <c r="M79" s="108">
        <f t="shared" si="32"/>
        <v>0</v>
      </c>
      <c r="N79" s="93">
        <f t="shared" si="33"/>
        <v>0</v>
      </c>
      <c r="O79" s="93">
        <f t="shared" si="34"/>
        <v>0</v>
      </c>
      <c r="P79" s="126" t="s">
        <v>152</v>
      </c>
    </row>
    <row r="80" spans="1:16" s="1" customFormat="1" ht="30.75" customHeight="1" thickBot="1">
      <c r="A80" s="103" t="s">
        <v>141</v>
      </c>
      <c r="B80" s="104" t="s">
        <v>131</v>
      </c>
      <c r="C80" s="105" t="s">
        <v>79</v>
      </c>
      <c r="D80" s="130">
        <v>32</v>
      </c>
      <c r="E80" s="91"/>
      <c r="F80" s="92"/>
      <c r="G80" s="93">
        <f t="shared" si="28"/>
        <v>0</v>
      </c>
      <c r="H80" s="91">
        <v>1.56</v>
      </c>
      <c r="I80" s="91">
        <v>3.57</v>
      </c>
      <c r="J80" s="94">
        <f t="shared" si="29"/>
        <v>49.92</v>
      </c>
      <c r="K80" s="94">
        <f t="shared" si="30"/>
        <v>114.24</v>
      </c>
      <c r="L80" s="108">
        <f t="shared" si="31"/>
        <v>0</v>
      </c>
      <c r="M80" s="108">
        <f t="shared" si="32"/>
        <v>0</v>
      </c>
      <c r="N80" s="93">
        <f t="shared" si="33"/>
        <v>0</v>
      </c>
      <c r="O80" s="93">
        <f t="shared" si="34"/>
        <v>0</v>
      </c>
      <c r="P80" s="126" t="s">
        <v>152</v>
      </c>
    </row>
    <row r="81" spans="1:16" s="1" customFormat="1" ht="30.75" customHeight="1" thickBot="1">
      <c r="A81" s="103" t="s">
        <v>142</v>
      </c>
      <c r="B81" s="104" t="s">
        <v>132</v>
      </c>
      <c r="C81" s="105" t="s">
        <v>79</v>
      </c>
      <c r="D81" s="130">
        <v>29.12</v>
      </c>
      <c r="E81" s="91"/>
      <c r="F81" s="92"/>
      <c r="G81" s="93">
        <f t="shared" si="28"/>
        <v>0</v>
      </c>
      <c r="H81" s="91">
        <v>1.26</v>
      </c>
      <c r="I81" s="91">
        <v>8.48</v>
      </c>
      <c r="J81" s="94">
        <f t="shared" si="29"/>
        <v>36.69</v>
      </c>
      <c r="K81" s="94">
        <f t="shared" si="30"/>
        <v>246.94</v>
      </c>
      <c r="L81" s="108">
        <f t="shared" si="31"/>
        <v>0</v>
      </c>
      <c r="M81" s="108">
        <f t="shared" si="32"/>
        <v>0</v>
      </c>
      <c r="N81" s="93">
        <f t="shared" si="33"/>
        <v>0</v>
      </c>
      <c r="O81" s="93">
        <f t="shared" si="34"/>
        <v>0</v>
      </c>
      <c r="P81" s="126" t="s">
        <v>152</v>
      </c>
    </row>
    <row r="82" spans="1:16" s="1" customFormat="1" ht="25.5" customHeight="1" thickBot="1">
      <c r="A82" s="142" t="s">
        <v>144</v>
      </c>
      <c r="B82" s="148"/>
      <c r="C82" s="148"/>
      <c r="D82" s="148"/>
      <c r="E82" s="148"/>
      <c r="F82" s="148"/>
      <c r="G82" s="148"/>
      <c r="H82" s="148"/>
      <c r="I82" s="143"/>
      <c r="J82" s="115">
        <f>SUM(J74:J81)</f>
        <v>3819.2500000000005</v>
      </c>
      <c r="K82" s="115">
        <f>SUM(K74:K81)</f>
        <v>1330.28</v>
      </c>
      <c r="L82" s="115"/>
      <c r="M82" s="115"/>
      <c r="N82" s="115"/>
      <c r="O82" s="114"/>
      <c r="P82" s="114"/>
    </row>
    <row r="83" spans="1:16" s="1" customFormat="1" ht="25.5" customHeight="1" thickBot="1">
      <c r="A83" s="142" t="s">
        <v>145</v>
      </c>
      <c r="B83" s="148"/>
      <c r="C83" s="148"/>
      <c r="D83" s="148"/>
      <c r="E83" s="148"/>
      <c r="F83" s="148"/>
      <c r="G83" s="148"/>
      <c r="H83" s="148"/>
      <c r="I83" s="143"/>
      <c r="J83" s="142">
        <f>J82+K82</f>
        <v>5149.530000000001</v>
      </c>
      <c r="K83" s="143"/>
      <c r="L83" s="142">
        <f>L82+M82</f>
        <v>0</v>
      </c>
      <c r="M83" s="143"/>
      <c r="N83" s="142"/>
      <c r="O83" s="143"/>
      <c r="P83" s="99"/>
    </row>
    <row r="84" spans="1:249" ht="27" thickBot="1">
      <c r="A84" s="133" t="s">
        <v>133</v>
      </c>
      <c r="B84" s="134"/>
      <c r="C84" s="134"/>
      <c r="D84" s="134"/>
      <c r="E84" s="134"/>
      <c r="F84" s="134"/>
      <c r="G84" s="134"/>
      <c r="H84" s="134"/>
      <c r="I84" s="135"/>
      <c r="J84" s="129">
        <f>J16+J25+J35+J40+J47+J59+J71+J82</f>
        <v>732532.93</v>
      </c>
      <c r="K84" s="129">
        <f>K16+K25+K35+K40+K47+K59+K71+K82</f>
        <v>221204.71999999997</v>
      </c>
      <c r="L84" s="96"/>
      <c r="M84" s="96"/>
      <c r="N84" s="96"/>
      <c r="O84" s="96"/>
      <c r="P84" s="117"/>
      <c r="Q84" s="134"/>
      <c r="R84" s="134"/>
      <c r="S84" s="134"/>
      <c r="T84" s="135"/>
      <c r="U84" s="112"/>
      <c r="V84" s="96"/>
      <c r="W84" s="136"/>
      <c r="X84" s="137"/>
      <c r="Y84" s="96"/>
      <c r="Z84" s="96"/>
      <c r="AA84" s="96"/>
      <c r="AB84" s="96"/>
      <c r="AC84" s="117"/>
      <c r="AD84" s="133"/>
      <c r="AE84" s="134"/>
      <c r="AF84" s="134"/>
      <c r="AG84" s="134"/>
      <c r="AH84" s="134"/>
      <c r="AI84" s="134"/>
      <c r="AJ84" s="134"/>
      <c r="AK84" s="134"/>
      <c r="AL84" s="135"/>
      <c r="AM84" s="112"/>
      <c r="AN84" s="96"/>
      <c r="AO84" s="136"/>
      <c r="AP84" s="137"/>
      <c r="AQ84" s="96"/>
      <c r="AR84" s="96"/>
      <c r="AS84" s="96"/>
      <c r="AT84" s="96"/>
      <c r="AU84" s="117"/>
      <c r="AV84" s="133"/>
      <c r="AW84" s="134"/>
      <c r="AX84" s="134"/>
      <c r="AY84" s="134"/>
      <c r="AZ84" s="134"/>
      <c r="BA84" s="134"/>
      <c r="BB84" s="134"/>
      <c r="BC84" s="134"/>
      <c r="BD84" s="135"/>
      <c r="BE84" s="112"/>
      <c r="BF84" s="96"/>
      <c r="BG84" s="136"/>
      <c r="BH84" s="137"/>
      <c r="BI84" s="96"/>
      <c r="BJ84" s="96"/>
      <c r="BK84" s="96"/>
      <c r="BL84" s="96"/>
      <c r="BM84" s="117"/>
      <c r="BN84" s="133"/>
      <c r="BO84" s="134"/>
      <c r="BP84" s="134"/>
      <c r="BQ84" s="134"/>
      <c r="BR84" s="134"/>
      <c r="BS84" s="134"/>
      <c r="BT84" s="134"/>
      <c r="BU84" s="134"/>
      <c r="BV84" s="135"/>
      <c r="BW84" s="112"/>
      <c r="BX84" s="96"/>
      <c r="BY84" s="136"/>
      <c r="BZ84" s="137"/>
      <c r="CA84" s="96"/>
      <c r="CB84" s="96"/>
      <c r="CC84" s="96"/>
      <c r="CD84" s="96"/>
      <c r="CE84" s="117"/>
      <c r="CF84" s="133"/>
      <c r="CG84" s="134"/>
      <c r="CH84" s="134"/>
      <c r="CI84" s="134"/>
      <c r="CJ84" s="134"/>
      <c r="CK84" s="134"/>
      <c r="CL84" s="134"/>
      <c r="CM84" s="134"/>
      <c r="CN84" s="135"/>
      <c r="CO84" s="112"/>
      <c r="CP84" s="96"/>
      <c r="CQ84" s="136"/>
      <c r="CR84" s="137"/>
      <c r="CS84" s="96"/>
      <c r="CT84" s="96"/>
      <c r="CU84" s="96"/>
      <c r="CV84" s="96"/>
      <c r="CW84" s="117"/>
      <c r="CX84" s="133"/>
      <c r="CY84" s="134"/>
      <c r="CZ84" s="134"/>
      <c r="DA84" s="134"/>
      <c r="DB84" s="134"/>
      <c r="DC84" s="134"/>
      <c r="DD84" s="134"/>
      <c r="DE84" s="134"/>
      <c r="DF84" s="135"/>
      <c r="DG84" s="112"/>
      <c r="DH84" s="96"/>
      <c r="DI84" s="136"/>
      <c r="DJ84" s="137"/>
      <c r="DK84" s="96"/>
      <c r="DL84" s="96"/>
      <c r="DM84" s="96"/>
      <c r="DN84" s="96"/>
      <c r="DO84" s="117"/>
      <c r="DP84" s="133"/>
      <c r="DQ84" s="134"/>
      <c r="DR84" s="134"/>
      <c r="DS84" s="134"/>
      <c r="DT84" s="134"/>
      <c r="DU84" s="134"/>
      <c r="DV84" s="134"/>
      <c r="DW84" s="134"/>
      <c r="DX84" s="135"/>
      <c r="DY84" s="112"/>
      <c r="DZ84" s="96"/>
      <c r="EA84" s="136"/>
      <c r="EB84" s="137"/>
      <c r="EC84" s="96"/>
      <c r="ED84" s="96"/>
      <c r="EE84" s="96"/>
      <c r="EF84" s="96"/>
      <c r="EG84" s="117"/>
      <c r="EH84" s="133"/>
      <c r="EI84" s="134"/>
      <c r="EJ84" s="134"/>
      <c r="EK84" s="134"/>
      <c r="EL84" s="134"/>
      <c r="EM84" s="134"/>
      <c r="EN84" s="134"/>
      <c r="EO84" s="134"/>
      <c r="EP84" s="135"/>
      <c r="EQ84" s="112"/>
      <c r="ER84" s="96"/>
      <c r="ES84" s="136"/>
      <c r="ET84" s="137"/>
      <c r="EU84" s="96"/>
      <c r="EV84" s="96"/>
      <c r="EW84" s="96"/>
      <c r="EX84" s="96"/>
      <c r="EY84" s="117"/>
      <c r="EZ84" s="133"/>
      <c r="FA84" s="134"/>
      <c r="FB84" s="134"/>
      <c r="FC84" s="134"/>
      <c r="FD84" s="134"/>
      <c r="FE84" s="134"/>
      <c r="FF84" s="134"/>
      <c r="FG84" s="134"/>
      <c r="FH84" s="135"/>
      <c r="FI84" s="112"/>
      <c r="FJ84" s="96"/>
      <c r="FK84" s="136"/>
      <c r="FL84" s="137"/>
      <c r="FM84" s="96"/>
      <c r="FN84" s="96"/>
      <c r="FO84" s="96"/>
      <c r="FP84" s="96"/>
      <c r="FQ84" s="117"/>
      <c r="FR84" s="133"/>
      <c r="FS84" s="134"/>
      <c r="FT84" s="134"/>
      <c r="FU84" s="134"/>
      <c r="FV84" s="134"/>
      <c r="FW84" s="134"/>
      <c r="FX84" s="134"/>
      <c r="FY84" s="134"/>
      <c r="FZ84" s="135"/>
      <c r="GA84" s="112"/>
      <c r="GB84" s="96"/>
      <c r="GC84" s="136"/>
      <c r="GD84" s="137"/>
      <c r="GE84" s="96"/>
      <c r="GF84" s="96"/>
      <c r="GG84" s="96"/>
      <c r="GH84" s="96"/>
      <c r="GI84" s="117"/>
      <c r="GJ84" s="133"/>
      <c r="GK84" s="134"/>
      <c r="GL84" s="134"/>
      <c r="GM84" s="134"/>
      <c r="GN84" s="134"/>
      <c r="GO84" s="134"/>
      <c r="GP84" s="134"/>
      <c r="GQ84" s="134"/>
      <c r="GR84" s="135"/>
      <c r="GS84" s="112"/>
      <c r="GT84" s="96"/>
      <c r="GU84" s="136"/>
      <c r="GV84" s="137"/>
      <c r="GW84" s="96"/>
      <c r="GX84" s="96"/>
      <c r="GY84" s="96"/>
      <c r="GZ84" s="96"/>
      <c r="HA84" s="117"/>
      <c r="HB84" s="133"/>
      <c r="HC84" s="134"/>
      <c r="HD84" s="134"/>
      <c r="HE84" s="134"/>
      <c r="HF84" s="134"/>
      <c r="HG84" s="134"/>
      <c r="HH84" s="134"/>
      <c r="HI84" s="134"/>
      <c r="HJ84" s="135"/>
      <c r="HK84" s="112"/>
      <c r="HL84" s="96"/>
      <c r="HM84" s="136"/>
      <c r="HN84" s="137"/>
      <c r="HO84" s="96"/>
      <c r="HP84" s="96"/>
      <c r="HQ84" s="96"/>
      <c r="HR84" s="96"/>
      <c r="HS84" s="117"/>
      <c r="HT84" s="133"/>
      <c r="HU84" s="134"/>
      <c r="HV84" s="134"/>
      <c r="HW84" s="134"/>
      <c r="HX84" s="134"/>
      <c r="HY84" s="134"/>
      <c r="HZ84" s="134"/>
      <c r="IA84" s="134"/>
      <c r="IB84" s="135"/>
      <c r="IC84" s="112"/>
      <c r="ID84" s="96"/>
      <c r="IE84" s="136"/>
      <c r="IF84" s="137"/>
      <c r="IG84" s="96"/>
      <c r="IH84" s="96"/>
      <c r="II84" s="96"/>
      <c r="IJ84" s="96"/>
      <c r="IK84" s="117"/>
      <c r="IL84" s="133"/>
      <c r="IM84" s="134"/>
      <c r="IN84" s="134"/>
      <c r="IO84" s="134"/>
    </row>
    <row r="85" spans="1:16" ht="27" thickBot="1">
      <c r="A85" s="133" t="s">
        <v>29</v>
      </c>
      <c r="B85" s="134"/>
      <c r="C85" s="134"/>
      <c r="D85" s="134"/>
      <c r="E85" s="134"/>
      <c r="F85" s="134"/>
      <c r="G85" s="134"/>
      <c r="H85" s="134"/>
      <c r="I85" s="135"/>
      <c r="J85" s="136">
        <f>J84+K84</f>
        <v>953737.65</v>
      </c>
      <c r="K85" s="137"/>
      <c r="L85" s="96"/>
      <c r="M85" s="96"/>
      <c r="N85" s="96"/>
      <c r="O85" s="96"/>
      <c r="P85" s="117"/>
    </row>
    <row r="86" spans="10:13" ht="25.5">
      <c r="J86" s="40"/>
      <c r="K86" s="40"/>
      <c r="L86" s="41"/>
      <c r="M86" s="41"/>
    </row>
    <row r="87" spans="9:13" ht="25.5">
      <c r="I87" s="125" t="s">
        <v>146</v>
      </c>
      <c r="J87" s="124"/>
      <c r="K87" s="40"/>
      <c r="L87" s="41"/>
      <c r="M87" s="41"/>
    </row>
    <row r="88" spans="10:13" ht="25.5">
      <c r="J88" s="40"/>
      <c r="K88" s="40"/>
      <c r="L88" s="41"/>
      <c r="M88" s="41"/>
    </row>
    <row r="89" spans="10:13" ht="25.5">
      <c r="J89" s="40"/>
      <c r="K89" s="40"/>
      <c r="L89" s="41"/>
      <c r="M89" s="41"/>
    </row>
    <row r="90" spans="10:13" ht="25.5">
      <c r="J90" s="40"/>
      <c r="K90" s="40"/>
      <c r="L90" s="41"/>
      <c r="M90" s="41"/>
    </row>
    <row r="91" spans="10:13" ht="25.5">
      <c r="J91" s="40"/>
      <c r="K91" s="40"/>
      <c r="L91" s="41"/>
      <c r="M91" s="41"/>
    </row>
    <row r="94" ht="25.5">
      <c r="K94" s="125" t="s">
        <v>71</v>
      </c>
    </row>
  </sheetData>
  <sheetProtection/>
  <mergeCells count="80">
    <mergeCell ref="J41:K41"/>
    <mergeCell ref="A60:I60"/>
    <mergeCell ref="J60:K60"/>
    <mergeCell ref="L60:M60"/>
    <mergeCell ref="A59:I59"/>
    <mergeCell ref="A71:I71"/>
    <mergeCell ref="A47:I47"/>
    <mergeCell ref="J85:K85"/>
    <mergeCell ref="A83:I83"/>
    <mergeCell ref="J83:K83"/>
    <mergeCell ref="L83:M83"/>
    <mergeCell ref="J72:K72"/>
    <mergeCell ref="A40:I40"/>
    <mergeCell ref="A41:I41"/>
    <mergeCell ref="A48:I48"/>
    <mergeCell ref="J48:K48"/>
    <mergeCell ref="A84:I84"/>
    <mergeCell ref="A85:I85"/>
    <mergeCell ref="A72:I72"/>
    <mergeCell ref="A82:I82"/>
    <mergeCell ref="J36:K36"/>
    <mergeCell ref="A6:O6"/>
    <mergeCell ref="J9:K9"/>
    <mergeCell ref="L9:M9"/>
    <mergeCell ref="H8:I8"/>
    <mergeCell ref="J8:O8"/>
    <mergeCell ref="D8:G9"/>
    <mergeCell ref="N9:O9"/>
    <mergeCell ref="A35:I35"/>
    <mergeCell ref="A8:A10"/>
    <mergeCell ref="B8:B10"/>
    <mergeCell ref="J26:K26"/>
    <mergeCell ref="A26:I26"/>
    <mergeCell ref="A16:I16"/>
    <mergeCell ref="A17:I17"/>
    <mergeCell ref="J17:K17"/>
    <mergeCell ref="C8:C10"/>
    <mergeCell ref="H9:I9"/>
    <mergeCell ref="L17:M17"/>
    <mergeCell ref="P8:P10"/>
    <mergeCell ref="N48:O48"/>
    <mergeCell ref="N26:O26"/>
    <mergeCell ref="L26:M26"/>
    <mergeCell ref="N41:O41"/>
    <mergeCell ref="N17:O17"/>
    <mergeCell ref="A25:I25"/>
    <mergeCell ref="A36:I36"/>
    <mergeCell ref="Q84:T84"/>
    <mergeCell ref="W84:X84"/>
    <mergeCell ref="AD84:AL84"/>
    <mergeCell ref="AO84:AP84"/>
    <mergeCell ref="N36:O36"/>
    <mergeCell ref="L41:M41"/>
    <mergeCell ref="L36:M36"/>
    <mergeCell ref="L48:M48"/>
    <mergeCell ref="N83:O83"/>
    <mergeCell ref="N60:O60"/>
    <mergeCell ref="AV84:BD84"/>
    <mergeCell ref="BG84:BH84"/>
    <mergeCell ref="BN84:BV84"/>
    <mergeCell ref="BY84:BZ84"/>
    <mergeCell ref="CF84:CN84"/>
    <mergeCell ref="CQ84:CR84"/>
    <mergeCell ref="GU84:GV84"/>
    <mergeCell ref="CX84:DF84"/>
    <mergeCell ref="DI84:DJ84"/>
    <mergeCell ref="DP84:DX84"/>
    <mergeCell ref="EA84:EB84"/>
    <mergeCell ref="EH84:EP84"/>
    <mergeCell ref="ES84:ET84"/>
    <mergeCell ref="HB84:HJ84"/>
    <mergeCell ref="HM84:HN84"/>
    <mergeCell ref="HT84:IB84"/>
    <mergeCell ref="IE84:IF84"/>
    <mergeCell ref="IL84:IO84"/>
    <mergeCell ref="EZ84:FH84"/>
    <mergeCell ref="FK84:FL84"/>
    <mergeCell ref="FR84:FZ84"/>
    <mergeCell ref="GC84:GD84"/>
    <mergeCell ref="GJ84:GR84"/>
  </mergeCells>
  <printOptions horizontalCentered="1" verticalCentered="1"/>
  <pageMargins left="0.5905511811023623" right="0.1968503937007874" top="0.5905511811023623" bottom="0.5905511811023623" header="0" footer="0"/>
  <pageSetup horizontalDpi="300" verticalDpi="300" orientation="landscape" paperSize="9" scale="25" r:id="rId1"/>
  <headerFooter alignWithMargins="0">
    <oddHeader>&amp;R&amp;"Arial,Negrito"&amp;20
FOLHA: 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="70" zoomScaleNormal="80" zoomScaleSheetLayoutView="70" zoomScalePageLayoutView="0" workbookViewId="0" topLeftCell="A1">
      <selection activeCell="U39" sqref="U39"/>
    </sheetView>
  </sheetViews>
  <sheetFormatPr defaultColWidth="9.140625" defaultRowHeight="12.75"/>
  <cols>
    <col min="1" max="1" width="11.00390625" style="1" customWidth="1"/>
    <col min="2" max="2" width="102.140625" style="24" customWidth="1"/>
    <col min="3" max="7" width="3.7109375" style="25" customWidth="1"/>
    <col min="8" max="8" width="4.7109375" style="25" customWidth="1"/>
    <col min="9" max="11" width="3.7109375" style="25" customWidth="1"/>
    <col min="12" max="12" width="4.7109375" style="25" customWidth="1"/>
    <col min="13" max="17" width="3.7109375" style="25" customWidth="1"/>
    <col min="18" max="18" width="6.421875" style="25" customWidth="1"/>
    <col min="19" max="19" width="3.7109375" style="25" customWidth="1"/>
    <col min="20" max="20" width="4.7109375" style="25" customWidth="1"/>
    <col min="21" max="23" width="3.7109375" style="25" customWidth="1"/>
    <col min="24" max="24" width="4.7109375" style="25" customWidth="1"/>
    <col min="25" max="26" width="3.7109375" style="25" customWidth="1"/>
    <col min="27" max="27" width="16.00390625" style="24" customWidth="1"/>
    <col min="28" max="28" width="15.421875" style="24" customWidth="1"/>
    <col min="29" max="29" width="0.13671875" style="1" hidden="1" customWidth="1"/>
    <col min="30" max="30" width="10.421875" style="1" bestFit="1" customWidth="1"/>
    <col min="31" max="16384" width="9.140625" style="1" customWidth="1"/>
  </cols>
  <sheetData>
    <row r="1" spans="1:29" s="6" customFormat="1" ht="15.75">
      <c r="A1" s="42" t="s">
        <v>30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27"/>
      <c r="AC1" s="5"/>
    </row>
    <row r="2" spans="1:29" s="6" customFormat="1" ht="15.75">
      <c r="A2" s="43" t="s">
        <v>73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0" t="s">
        <v>191</v>
      </c>
      <c r="AB2" s="8"/>
      <c r="AC2" s="11"/>
    </row>
    <row r="3" spans="1:29" s="6" customFormat="1" ht="15.75">
      <c r="A3" s="50" t="s">
        <v>190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26" t="s">
        <v>31</v>
      </c>
      <c r="AB3" s="28"/>
      <c r="AC3" s="12"/>
    </row>
    <row r="4" spans="1:29" s="6" customFormat="1" ht="15.75">
      <c r="A4" s="13"/>
      <c r="B4" s="14"/>
      <c r="C4" s="207"/>
      <c r="D4" s="207"/>
      <c r="E4" s="207"/>
      <c r="F4" s="207"/>
      <c r="G4" s="207"/>
      <c r="H4" s="207"/>
      <c r="I4" s="207"/>
      <c r="J4" s="207"/>
      <c r="K4" s="8"/>
      <c r="L4" s="8"/>
      <c r="M4" s="8"/>
      <c r="N4" s="8"/>
      <c r="O4" s="207"/>
      <c r="P4" s="207"/>
      <c r="Q4" s="207"/>
      <c r="R4" s="207"/>
      <c r="S4" s="207"/>
      <c r="T4" s="207"/>
      <c r="U4" s="207"/>
      <c r="V4" s="207"/>
      <c r="W4" s="8"/>
      <c r="X4" s="8"/>
      <c r="Y4" s="8"/>
      <c r="Z4" s="8"/>
      <c r="AA4" s="9"/>
      <c r="AB4" s="11"/>
      <c r="AC4" s="12"/>
    </row>
    <row r="5" spans="1:29" s="6" customFormat="1" ht="12.75" customHeight="1">
      <c r="A5" s="1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6"/>
      <c r="AC5" s="12"/>
    </row>
    <row r="6" spans="1:29" s="6" customFormat="1" ht="13.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9"/>
      <c r="AB6" s="20"/>
      <c r="AC6" s="12"/>
    </row>
    <row r="7" spans="1:29" s="6" customFormat="1" ht="13.5" customHeight="1">
      <c r="A7" s="229" t="s">
        <v>1</v>
      </c>
      <c r="B7" s="229" t="s">
        <v>32</v>
      </c>
      <c r="C7" s="208" t="s">
        <v>33</v>
      </c>
      <c r="D7" s="207"/>
      <c r="E7" s="207"/>
      <c r="F7" s="209"/>
      <c r="G7" s="208" t="s">
        <v>34</v>
      </c>
      <c r="H7" s="207"/>
      <c r="I7" s="207"/>
      <c r="J7" s="209"/>
      <c r="K7" s="208" t="s">
        <v>84</v>
      </c>
      <c r="L7" s="207"/>
      <c r="M7" s="207"/>
      <c r="N7" s="209"/>
      <c r="O7" s="208" t="s">
        <v>103</v>
      </c>
      <c r="P7" s="207"/>
      <c r="Q7" s="207"/>
      <c r="R7" s="209"/>
      <c r="S7" s="208" t="s">
        <v>104</v>
      </c>
      <c r="T7" s="207"/>
      <c r="U7" s="207"/>
      <c r="V7" s="209"/>
      <c r="W7" s="208" t="s">
        <v>105</v>
      </c>
      <c r="X7" s="207"/>
      <c r="Y7" s="207"/>
      <c r="Z7" s="209"/>
      <c r="AA7" s="229" t="s">
        <v>35</v>
      </c>
      <c r="AB7" s="229"/>
      <c r="AC7" s="12"/>
    </row>
    <row r="8" spans="1:29" s="6" customFormat="1" ht="12.75" customHeight="1" thickBot="1">
      <c r="A8" s="229"/>
      <c r="B8" s="229"/>
      <c r="C8" s="208"/>
      <c r="D8" s="207"/>
      <c r="E8" s="207"/>
      <c r="F8" s="209"/>
      <c r="G8" s="208"/>
      <c r="H8" s="207"/>
      <c r="I8" s="207"/>
      <c r="J8" s="209"/>
      <c r="K8" s="208"/>
      <c r="L8" s="207"/>
      <c r="M8" s="207"/>
      <c r="N8" s="209"/>
      <c r="O8" s="208"/>
      <c r="P8" s="207"/>
      <c r="Q8" s="207"/>
      <c r="R8" s="209"/>
      <c r="S8" s="208"/>
      <c r="T8" s="207"/>
      <c r="U8" s="207"/>
      <c r="V8" s="209"/>
      <c r="W8" s="208"/>
      <c r="X8" s="207"/>
      <c r="Y8" s="207"/>
      <c r="Z8" s="209"/>
      <c r="AA8" s="229"/>
      <c r="AB8" s="229"/>
      <c r="AC8" s="12"/>
    </row>
    <row r="9" spans="1:29" s="6" customFormat="1" ht="13.5" customHeight="1" thickBot="1">
      <c r="A9" s="230"/>
      <c r="B9" s="230"/>
      <c r="C9" s="210"/>
      <c r="D9" s="211"/>
      <c r="E9" s="211"/>
      <c r="F9" s="212"/>
      <c r="G9" s="210"/>
      <c r="H9" s="211"/>
      <c r="I9" s="211"/>
      <c r="J9" s="212"/>
      <c r="K9" s="210"/>
      <c r="L9" s="211"/>
      <c r="M9" s="211"/>
      <c r="N9" s="212"/>
      <c r="O9" s="210"/>
      <c r="P9" s="211"/>
      <c r="Q9" s="211"/>
      <c r="R9" s="212"/>
      <c r="S9" s="210"/>
      <c r="T9" s="211"/>
      <c r="U9" s="211"/>
      <c r="V9" s="212"/>
      <c r="W9" s="210"/>
      <c r="X9" s="211"/>
      <c r="Y9" s="211"/>
      <c r="Z9" s="212"/>
      <c r="AA9" s="45" t="s">
        <v>36</v>
      </c>
      <c r="AB9" s="45" t="s">
        <v>37</v>
      </c>
      <c r="AC9" s="12"/>
    </row>
    <row r="10" spans="1:29" s="6" customFormat="1" ht="19.5" customHeight="1" thickBot="1">
      <c r="A10" s="44" t="s">
        <v>11</v>
      </c>
      <c r="B10" s="195" t="str">
        <f>ORÇAMENTO!B11</f>
        <v>SERVIÇOS TÉCNICOS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7"/>
      <c r="AC10" s="12"/>
    </row>
    <row r="11" spans="1:29" ht="15" customHeight="1">
      <c r="A11" s="232" t="s">
        <v>15</v>
      </c>
      <c r="B11" s="225"/>
      <c r="C11" s="213">
        <f>$AB$11/6</f>
        <v>1823.2483333333337</v>
      </c>
      <c r="D11" s="214"/>
      <c r="E11" s="214"/>
      <c r="F11" s="215"/>
      <c r="G11" s="213">
        <f>$AB$11/6</f>
        <v>1823.2483333333337</v>
      </c>
      <c r="H11" s="214"/>
      <c r="I11" s="214"/>
      <c r="J11" s="215"/>
      <c r="K11" s="213">
        <f>$AB$11/6</f>
        <v>1823.2483333333337</v>
      </c>
      <c r="L11" s="214"/>
      <c r="M11" s="214"/>
      <c r="N11" s="215"/>
      <c r="O11" s="213">
        <f>$AB$11/6</f>
        <v>1823.2483333333337</v>
      </c>
      <c r="P11" s="214"/>
      <c r="Q11" s="214"/>
      <c r="R11" s="215"/>
      <c r="S11" s="213">
        <f>$AB$11/6</f>
        <v>1823.2483333333337</v>
      </c>
      <c r="T11" s="214"/>
      <c r="U11" s="214"/>
      <c r="V11" s="215"/>
      <c r="W11" s="213">
        <f>$AB$11/6</f>
        <v>1823.2483333333337</v>
      </c>
      <c r="X11" s="214"/>
      <c r="Y11" s="214"/>
      <c r="Z11" s="215"/>
      <c r="AA11" s="198">
        <f>AB11/$AB$34</f>
        <v>0.011470124934252098</v>
      </c>
      <c r="AB11" s="235">
        <f>ORÇAMENTO!J17</f>
        <v>10939.490000000002</v>
      </c>
      <c r="AC11" s="21"/>
    </row>
    <row r="12" spans="1:29" ht="8.25" customHeight="1" thickBot="1">
      <c r="A12" s="233"/>
      <c r="B12" s="225"/>
      <c r="C12" s="33"/>
      <c r="D12" s="34"/>
      <c r="E12" s="34"/>
      <c r="F12" s="35"/>
      <c r="G12" s="33"/>
      <c r="H12" s="34"/>
      <c r="I12" s="34"/>
      <c r="J12" s="35"/>
      <c r="K12" s="33"/>
      <c r="L12" s="34"/>
      <c r="M12" s="34"/>
      <c r="N12" s="35"/>
      <c r="O12" s="33"/>
      <c r="P12" s="34"/>
      <c r="Q12" s="34"/>
      <c r="R12" s="35"/>
      <c r="S12" s="33"/>
      <c r="T12" s="34"/>
      <c r="U12" s="34"/>
      <c r="V12" s="35"/>
      <c r="W12" s="33"/>
      <c r="X12" s="34"/>
      <c r="Y12" s="34"/>
      <c r="Z12" s="35"/>
      <c r="AA12" s="199"/>
      <c r="AB12" s="235"/>
      <c r="AC12" s="21"/>
    </row>
    <row r="13" spans="1:29" ht="19.5" customHeight="1" thickBot="1">
      <c r="A13" s="23" t="s">
        <v>14</v>
      </c>
      <c r="B13" s="195" t="str">
        <f>ORÇAMENTO!B18</f>
        <v>SERVIÇOS PRELIMINARES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7"/>
      <c r="AC13" s="21"/>
    </row>
    <row r="14" spans="1:29" ht="15" customHeight="1">
      <c r="A14" s="232" t="s">
        <v>13</v>
      </c>
      <c r="B14" s="234"/>
      <c r="C14" s="200">
        <f>$AB$14/6</f>
        <v>5934.634999999999</v>
      </c>
      <c r="D14" s="201"/>
      <c r="E14" s="201"/>
      <c r="F14" s="202"/>
      <c r="G14" s="200">
        <f>$AB$14/6</f>
        <v>5934.634999999999</v>
      </c>
      <c r="H14" s="201"/>
      <c r="I14" s="201"/>
      <c r="J14" s="202"/>
      <c r="K14" s="200">
        <f>$AB$14/6</f>
        <v>5934.634999999999</v>
      </c>
      <c r="L14" s="201"/>
      <c r="M14" s="201"/>
      <c r="N14" s="202"/>
      <c r="O14" s="200">
        <f>$AB$14/6</f>
        <v>5934.634999999999</v>
      </c>
      <c r="P14" s="201"/>
      <c r="Q14" s="201"/>
      <c r="R14" s="202"/>
      <c r="S14" s="200">
        <f>$AB$14/6</f>
        <v>5934.634999999999</v>
      </c>
      <c r="T14" s="201"/>
      <c r="U14" s="201"/>
      <c r="V14" s="202"/>
      <c r="W14" s="200">
        <f>$AB$14/6</f>
        <v>5934.634999999999</v>
      </c>
      <c r="X14" s="201"/>
      <c r="Y14" s="201"/>
      <c r="Z14" s="202"/>
      <c r="AA14" s="198">
        <f>AB14/$AB$34</f>
        <v>0.03733501555695111</v>
      </c>
      <c r="AB14" s="236">
        <f>ORÇAMENTO!J26</f>
        <v>35607.81</v>
      </c>
      <c r="AC14" s="21"/>
    </row>
    <row r="15" spans="1:29" ht="8.25" customHeight="1" thickBot="1">
      <c r="A15" s="233"/>
      <c r="B15" s="225"/>
      <c r="C15" s="33"/>
      <c r="D15" s="34"/>
      <c r="E15" s="34"/>
      <c r="F15" s="34"/>
      <c r="G15" s="33"/>
      <c r="H15" s="34"/>
      <c r="I15" s="34"/>
      <c r="J15" s="34"/>
      <c r="K15" s="33"/>
      <c r="L15" s="34"/>
      <c r="M15" s="34"/>
      <c r="N15" s="34"/>
      <c r="O15" s="33"/>
      <c r="P15" s="34"/>
      <c r="Q15" s="34"/>
      <c r="R15" s="34"/>
      <c r="S15" s="33"/>
      <c r="T15" s="34"/>
      <c r="U15" s="34"/>
      <c r="V15" s="34"/>
      <c r="W15" s="33"/>
      <c r="X15" s="34"/>
      <c r="Y15" s="34"/>
      <c r="Z15" s="34"/>
      <c r="AA15" s="199"/>
      <c r="AB15" s="235"/>
      <c r="AC15" s="21"/>
    </row>
    <row r="16" spans="1:28" ht="19.5" customHeight="1" thickBot="1">
      <c r="A16" s="30" t="s">
        <v>98</v>
      </c>
      <c r="B16" s="195" t="str">
        <f>ORÇAMENTO!B27</f>
        <v>MOVIMENTO DE TERRA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196"/>
      <c r="AB16" s="197"/>
    </row>
    <row r="17" spans="1:29" ht="15" customHeight="1">
      <c r="A17" s="205" t="s">
        <v>18</v>
      </c>
      <c r="B17" s="224"/>
      <c r="C17" s="192">
        <f>$AB$17/6</f>
        <v>22833.681666666667</v>
      </c>
      <c r="D17" s="193"/>
      <c r="E17" s="193"/>
      <c r="F17" s="194"/>
      <c r="G17" s="192">
        <f>$AB$17/6</f>
        <v>22833.681666666667</v>
      </c>
      <c r="H17" s="193"/>
      <c r="I17" s="193"/>
      <c r="J17" s="194"/>
      <c r="K17" s="192">
        <f>$AB$17/6</f>
        <v>22833.681666666667</v>
      </c>
      <c r="L17" s="193"/>
      <c r="M17" s="193"/>
      <c r="N17" s="194"/>
      <c r="O17" s="192">
        <f>$AB$17/6</f>
        <v>22833.681666666667</v>
      </c>
      <c r="P17" s="193"/>
      <c r="Q17" s="193"/>
      <c r="R17" s="194"/>
      <c r="S17" s="192">
        <f>$AB$17/6</f>
        <v>22833.681666666667</v>
      </c>
      <c r="T17" s="193"/>
      <c r="U17" s="193"/>
      <c r="V17" s="194"/>
      <c r="W17" s="192">
        <f>$AB$17/6</f>
        <v>22833.681666666667</v>
      </c>
      <c r="X17" s="193"/>
      <c r="Y17" s="193"/>
      <c r="Z17" s="194"/>
      <c r="AA17" s="198">
        <f>AB17/$AB$34</f>
        <v>0.14364756387671176</v>
      </c>
      <c r="AB17" s="203">
        <f>ORÇAMENTO!J36</f>
        <v>137002.09</v>
      </c>
      <c r="AC17" s="21"/>
    </row>
    <row r="18" spans="1:29" ht="9.75" customHeight="1" thickBot="1">
      <c r="A18" s="223"/>
      <c r="B18" s="231"/>
      <c r="C18" s="34"/>
      <c r="D18" s="34"/>
      <c r="E18" s="34"/>
      <c r="F18" s="34"/>
      <c r="G18" s="33"/>
      <c r="H18" s="34"/>
      <c r="I18" s="34"/>
      <c r="J18" s="34"/>
      <c r="K18" s="33"/>
      <c r="L18" s="34"/>
      <c r="M18" s="34"/>
      <c r="N18" s="34"/>
      <c r="O18" s="34"/>
      <c r="P18" s="34"/>
      <c r="Q18" s="34"/>
      <c r="R18" s="34"/>
      <c r="S18" s="33"/>
      <c r="T18" s="34"/>
      <c r="U18" s="34"/>
      <c r="V18" s="34"/>
      <c r="W18" s="33"/>
      <c r="X18" s="34"/>
      <c r="Y18" s="34"/>
      <c r="Z18" s="34"/>
      <c r="AA18" s="199"/>
      <c r="AB18" s="204"/>
      <c r="AC18" s="21"/>
    </row>
    <row r="19" spans="1:29" ht="19.5" customHeight="1" thickBot="1">
      <c r="A19" s="30" t="s">
        <v>99</v>
      </c>
      <c r="B19" s="195" t="str">
        <f>ORÇAMENTO!B37</f>
        <v>ESCORAMENTO E ESGOTAMENTO DE VALAS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196"/>
      <c r="AB19" s="197"/>
      <c r="AC19" s="21"/>
    </row>
    <row r="20" spans="1:29" ht="15" customHeight="1">
      <c r="A20" s="205" t="str">
        <f>ORÇAMENTO!A37</f>
        <v>4.0</v>
      </c>
      <c r="B20" s="224"/>
      <c r="C20" s="192">
        <f>$AB$20/6</f>
        <v>4925.903333333333</v>
      </c>
      <c r="D20" s="193"/>
      <c r="E20" s="193"/>
      <c r="F20" s="194"/>
      <c r="G20" s="192">
        <f>$AB$20/6</f>
        <v>4925.903333333333</v>
      </c>
      <c r="H20" s="193"/>
      <c r="I20" s="193"/>
      <c r="J20" s="194"/>
      <c r="K20" s="192">
        <f>$AB$20/6</f>
        <v>4925.903333333333</v>
      </c>
      <c r="L20" s="193"/>
      <c r="M20" s="193"/>
      <c r="N20" s="194"/>
      <c r="O20" s="192">
        <f>$AB$20/6</f>
        <v>4925.903333333333</v>
      </c>
      <c r="P20" s="193"/>
      <c r="Q20" s="193"/>
      <c r="R20" s="194"/>
      <c r="S20" s="192">
        <f>$AB$20/6</f>
        <v>4925.903333333333</v>
      </c>
      <c r="T20" s="193"/>
      <c r="U20" s="193"/>
      <c r="V20" s="194"/>
      <c r="W20" s="192">
        <f>$AB$20/6</f>
        <v>4925.903333333333</v>
      </c>
      <c r="X20" s="193"/>
      <c r="Y20" s="193"/>
      <c r="Z20" s="194"/>
      <c r="AA20" s="198">
        <f>AB20/$AB$34</f>
        <v>0.03098904609669126</v>
      </c>
      <c r="AB20" s="205">
        <f>ORÇAMENTO!J41</f>
        <v>29555.42</v>
      </c>
      <c r="AC20" s="21"/>
    </row>
    <row r="21" spans="1:29" ht="9.75" customHeight="1" thickBot="1">
      <c r="A21" s="223"/>
      <c r="B21" s="225"/>
      <c r="C21" s="36"/>
      <c r="D21" s="36"/>
      <c r="E21" s="36"/>
      <c r="F21" s="36"/>
      <c r="G21" s="37"/>
      <c r="H21" s="47"/>
      <c r="I21" s="47"/>
      <c r="J21" s="48"/>
      <c r="K21" s="37"/>
      <c r="L21" s="36"/>
      <c r="M21" s="47"/>
      <c r="N21" s="48"/>
      <c r="O21" s="36"/>
      <c r="P21" s="36"/>
      <c r="Q21" s="36"/>
      <c r="R21" s="36"/>
      <c r="S21" s="37"/>
      <c r="T21" s="47"/>
      <c r="U21" s="47"/>
      <c r="V21" s="48"/>
      <c r="W21" s="37"/>
      <c r="X21" s="36"/>
      <c r="Y21" s="47"/>
      <c r="Z21" s="48"/>
      <c r="AA21" s="198"/>
      <c r="AB21" s="206"/>
      <c r="AC21" s="21"/>
    </row>
    <row r="22" spans="1:29" ht="19.5" customHeight="1" thickBot="1">
      <c r="A22" s="30" t="s">
        <v>100</v>
      </c>
      <c r="B22" s="195" t="str">
        <f>ORÇAMENTO!B42</f>
        <v>ASSENTAMENTO E REJUNTAMENTO DE TUBO COM TESTE DE RESIST.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7"/>
      <c r="AC22" s="21"/>
    </row>
    <row r="23" spans="1:29" ht="15" customHeight="1">
      <c r="A23" s="205" t="s">
        <v>60</v>
      </c>
      <c r="B23" s="224"/>
      <c r="C23" s="192">
        <f>$AB$23/6</f>
        <v>83226.83166666667</v>
      </c>
      <c r="D23" s="193"/>
      <c r="E23" s="193"/>
      <c r="F23" s="194"/>
      <c r="G23" s="192">
        <f>$AB$23/6</f>
        <v>83226.83166666667</v>
      </c>
      <c r="H23" s="193"/>
      <c r="I23" s="193"/>
      <c r="J23" s="194"/>
      <c r="K23" s="192">
        <f>$AB$23/6</f>
        <v>83226.83166666667</v>
      </c>
      <c r="L23" s="193"/>
      <c r="M23" s="193"/>
      <c r="N23" s="194"/>
      <c r="O23" s="192">
        <f>$AB$23/6</f>
        <v>83226.83166666667</v>
      </c>
      <c r="P23" s="193"/>
      <c r="Q23" s="193"/>
      <c r="R23" s="194"/>
      <c r="S23" s="192">
        <f>$AB$23/6</f>
        <v>83226.83166666667</v>
      </c>
      <c r="T23" s="193"/>
      <c r="U23" s="193"/>
      <c r="V23" s="194"/>
      <c r="W23" s="192">
        <f>$AB$23/6</f>
        <v>83226.83166666667</v>
      </c>
      <c r="X23" s="193"/>
      <c r="Y23" s="193"/>
      <c r="Z23" s="194"/>
      <c r="AA23" s="198">
        <f>AB23/$AB$34</f>
        <v>0.523583178246135</v>
      </c>
      <c r="AB23" s="205">
        <f>ORÇAMENTO!J48</f>
        <v>499360.99</v>
      </c>
      <c r="AC23" s="21"/>
    </row>
    <row r="24" spans="1:29" ht="9.75" customHeight="1" thickBot="1">
      <c r="A24" s="223"/>
      <c r="B24" s="225"/>
      <c r="C24" s="36"/>
      <c r="D24" s="36"/>
      <c r="E24" s="36"/>
      <c r="F24" s="36"/>
      <c r="G24" s="37"/>
      <c r="H24" s="36"/>
      <c r="I24" s="46"/>
      <c r="J24" s="36"/>
      <c r="K24" s="37"/>
      <c r="L24" s="36"/>
      <c r="M24" s="46"/>
      <c r="N24" s="36"/>
      <c r="O24" s="36"/>
      <c r="P24" s="36"/>
      <c r="Q24" s="36"/>
      <c r="R24" s="36"/>
      <c r="S24" s="37"/>
      <c r="T24" s="36"/>
      <c r="U24" s="46"/>
      <c r="V24" s="36"/>
      <c r="W24" s="37"/>
      <c r="X24" s="36"/>
      <c r="Y24" s="46"/>
      <c r="Z24" s="36"/>
      <c r="AA24" s="198"/>
      <c r="AB24" s="206"/>
      <c r="AC24" s="21"/>
    </row>
    <row r="25" spans="1:29" ht="19.5" customHeight="1" thickBot="1">
      <c r="A25" s="30" t="s">
        <v>101</v>
      </c>
      <c r="B25" s="195" t="str">
        <f>ORÇAMENTO!B49</f>
        <v>DISPOSITIVOS DE DRENAGEM</v>
      </c>
      <c r="C25" s="196"/>
      <c r="D25" s="196"/>
      <c r="E25" s="196"/>
      <c r="F25" s="196"/>
      <c r="G25" s="196"/>
      <c r="H25" s="196"/>
      <c r="I25" s="237"/>
      <c r="J25" s="196"/>
      <c r="K25" s="196"/>
      <c r="L25" s="196"/>
      <c r="M25" s="237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7"/>
      <c r="AC25" s="21"/>
    </row>
    <row r="26" spans="1:29" ht="15" customHeight="1">
      <c r="A26" s="205" t="s">
        <v>28</v>
      </c>
      <c r="B26" s="224"/>
      <c r="C26" s="192">
        <f>$AB$26/6</f>
        <v>25877.733333333337</v>
      </c>
      <c r="D26" s="193"/>
      <c r="E26" s="193"/>
      <c r="F26" s="194"/>
      <c r="G26" s="192">
        <f>$AB$26/6</f>
        <v>25877.733333333337</v>
      </c>
      <c r="H26" s="193"/>
      <c r="I26" s="193"/>
      <c r="J26" s="194"/>
      <c r="K26" s="192">
        <f>$AB$26/6</f>
        <v>25877.733333333337</v>
      </c>
      <c r="L26" s="193"/>
      <c r="M26" s="193"/>
      <c r="N26" s="194"/>
      <c r="O26" s="192">
        <f>$AB$26/6</f>
        <v>25877.733333333337</v>
      </c>
      <c r="P26" s="193"/>
      <c r="Q26" s="193"/>
      <c r="R26" s="194"/>
      <c r="S26" s="192">
        <f>$AB$26/6</f>
        <v>25877.733333333337</v>
      </c>
      <c r="T26" s="193"/>
      <c r="U26" s="193"/>
      <c r="V26" s="194"/>
      <c r="W26" s="192">
        <f>$AB$26/6</f>
        <v>25877.733333333337</v>
      </c>
      <c r="X26" s="193"/>
      <c r="Y26" s="193"/>
      <c r="Z26" s="194"/>
      <c r="AA26" s="198">
        <f>AB26/$AB$34</f>
        <v>0.16279780922982331</v>
      </c>
      <c r="AB26" s="205">
        <f>ORÇAMENTO!J60</f>
        <v>155266.40000000002</v>
      </c>
      <c r="AC26" s="21"/>
    </row>
    <row r="27" spans="1:29" ht="9.75" customHeight="1" thickBot="1">
      <c r="A27" s="223"/>
      <c r="B27" s="225"/>
      <c r="C27" s="36"/>
      <c r="D27" s="36"/>
      <c r="E27" s="36"/>
      <c r="F27" s="36"/>
      <c r="G27" s="37"/>
      <c r="H27" s="36"/>
      <c r="I27" s="47"/>
      <c r="J27" s="48"/>
      <c r="K27" s="37"/>
      <c r="L27" s="36"/>
      <c r="M27" s="47"/>
      <c r="N27" s="48"/>
      <c r="O27" s="36"/>
      <c r="P27" s="36"/>
      <c r="Q27" s="36"/>
      <c r="R27" s="36"/>
      <c r="S27" s="37"/>
      <c r="T27" s="36"/>
      <c r="U27" s="47"/>
      <c r="V27" s="48"/>
      <c r="W27" s="37"/>
      <c r="X27" s="36"/>
      <c r="Y27" s="47"/>
      <c r="Z27" s="48"/>
      <c r="AA27" s="198"/>
      <c r="AB27" s="206"/>
      <c r="AC27" s="21"/>
    </row>
    <row r="28" spans="1:29" ht="19.5" customHeight="1" thickBot="1">
      <c r="A28" s="30" t="s">
        <v>102</v>
      </c>
      <c r="B28" s="195" t="str">
        <f>ORÇAMENTO!B61</f>
        <v>SERVIÇOS COMPLEMENTARES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7"/>
      <c r="AC28" s="21"/>
    </row>
    <row r="29" spans="1:29" ht="15" customHeight="1">
      <c r="A29" s="205" t="s">
        <v>80</v>
      </c>
      <c r="B29" s="224"/>
      <c r="C29" s="192">
        <f>$AB$29/6</f>
        <v>13475.98666666667</v>
      </c>
      <c r="D29" s="193"/>
      <c r="E29" s="193"/>
      <c r="F29" s="194"/>
      <c r="G29" s="192">
        <f>$AB$29/6</f>
        <v>13475.98666666667</v>
      </c>
      <c r="H29" s="193"/>
      <c r="I29" s="193"/>
      <c r="J29" s="194"/>
      <c r="K29" s="192">
        <f>$AB$29/6</f>
        <v>13475.98666666667</v>
      </c>
      <c r="L29" s="193"/>
      <c r="M29" s="193"/>
      <c r="N29" s="194"/>
      <c r="O29" s="192">
        <f>$AB$29/6</f>
        <v>13475.98666666667</v>
      </c>
      <c r="P29" s="193"/>
      <c r="Q29" s="193"/>
      <c r="R29" s="194"/>
      <c r="S29" s="192">
        <f>$AB$29/6</f>
        <v>13475.98666666667</v>
      </c>
      <c r="T29" s="193"/>
      <c r="U29" s="193"/>
      <c r="V29" s="194"/>
      <c r="W29" s="192">
        <f>$AB$29/6</f>
        <v>13475.98666666667</v>
      </c>
      <c r="X29" s="193"/>
      <c r="Y29" s="193"/>
      <c r="Z29" s="194"/>
      <c r="AA29" s="198">
        <f>AB29/$AB$34</f>
        <v>0.08477794705913098</v>
      </c>
      <c r="AB29" s="205">
        <f>ORÇAMENTO!J72</f>
        <v>80855.92000000001</v>
      </c>
      <c r="AC29" s="21"/>
    </row>
    <row r="30" spans="1:29" ht="9.75" customHeight="1" thickBot="1">
      <c r="A30" s="223"/>
      <c r="B30" s="231"/>
      <c r="C30" s="37"/>
      <c r="D30" s="36"/>
      <c r="E30" s="47"/>
      <c r="F30" s="48"/>
      <c r="G30" s="37"/>
      <c r="H30" s="36"/>
      <c r="I30" s="47"/>
      <c r="J30" s="48"/>
      <c r="K30" s="37"/>
      <c r="L30" s="36"/>
      <c r="M30" s="47"/>
      <c r="N30" s="48"/>
      <c r="O30" s="37"/>
      <c r="P30" s="36"/>
      <c r="Q30" s="47"/>
      <c r="R30" s="48"/>
      <c r="S30" s="37"/>
      <c r="T30" s="36"/>
      <c r="U30" s="47"/>
      <c r="V30" s="48"/>
      <c r="W30" s="37"/>
      <c r="X30" s="36"/>
      <c r="Y30" s="47"/>
      <c r="Z30" s="48"/>
      <c r="AA30" s="199"/>
      <c r="AB30" s="223"/>
      <c r="AC30" s="21"/>
    </row>
    <row r="31" spans="1:28" ht="19.5" customHeight="1" thickBot="1">
      <c r="A31" s="30" t="s">
        <v>102</v>
      </c>
      <c r="B31" s="195" t="str">
        <f>ORÇAMENTO!B64</f>
        <v>CONCRETO ASFÁLTICA USINADO A QUENTE PARA APLICAÇÃO EM PAVIMENTAÇÃO - PREPARO E APLICAÇÃO,COM 3,0CM DE CAPA ASFÁLTICA</v>
      </c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7"/>
    </row>
    <row r="32" spans="1:29" ht="15" customHeight="1">
      <c r="A32" s="205" t="s">
        <v>80</v>
      </c>
      <c r="B32" s="224"/>
      <c r="C32" s="192">
        <f>$AB$32/6</f>
        <v>858.2550000000001</v>
      </c>
      <c r="D32" s="193"/>
      <c r="E32" s="193"/>
      <c r="F32" s="194"/>
      <c r="G32" s="192">
        <f>$AB$32/6</f>
        <v>858.2550000000001</v>
      </c>
      <c r="H32" s="193"/>
      <c r="I32" s="193"/>
      <c r="J32" s="194"/>
      <c r="K32" s="192">
        <f>$AB$32/6</f>
        <v>858.2550000000001</v>
      </c>
      <c r="L32" s="193"/>
      <c r="M32" s="193"/>
      <c r="N32" s="194"/>
      <c r="O32" s="192">
        <f>$AB$32/6</f>
        <v>858.2550000000001</v>
      </c>
      <c r="P32" s="193"/>
      <c r="Q32" s="193"/>
      <c r="R32" s="194"/>
      <c r="S32" s="192">
        <f>$AB$32/6</f>
        <v>858.2550000000001</v>
      </c>
      <c r="T32" s="193"/>
      <c r="U32" s="193"/>
      <c r="V32" s="194"/>
      <c r="W32" s="192">
        <f>$AB$32/6</f>
        <v>858.2550000000001</v>
      </c>
      <c r="X32" s="193"/>
      <c r="Y32" s="193"/>
      <c r="Z32" s="194"/>
      <c r="AA32" s="198">
        <f>AB32/$AB$34</f>
        <v>0.005399315000304329</v>
      </c>
      <c r="AB32" s="205">
        <f>ORÇAMENTO!J83</f>
        <v>5149.530000000001</v>
      </c>
      <c r="AC32" s="21"/>
    </row>
    <row r="33" spans="1:29" ht="9.75" customHeight="1" thickBot="1">
      <c r="A33" s="223"/>
      <c r="B33" s="231"/>
      <c r="C33" s="37"/>
      <c r="D33" s="36"/>
      <c r="E33" s="47"/>
      <c r="F33" s="48"/>
      <c r="G33" s="37"/>
      <c r="H33" s="36"/>
      <c r="I33" s="47"/>
      <c r="J33" s="48"/>
      <c r="K33" s="37"/>
      <c r="L33" s="36"/>
      <c r="M33" s="47"/>
      <c r="N33" s="48"/>
      <c r="O33" s="37"/>
      <c r="P33" s="36"/>
      <c r="Q33" s="47"/>
      <c r="R33" s="48"/>
      <c r="S33" s="37"/>
      <c r="T33" s="36"/>
      <c r="U33" s="47"/>
      <c r="V33" s="48"/>
      <c r="W33" s="37"/>
      <c r="X33" s="36"/>
      <c r="Y33" s="47"/>
      <c r="Z33" s="48"/>
      <c r="AA33" s="199"/>
      <c r="AB33" s="223"/>
      <c r="AC33" s="21"/>
    </row>
    <row r="34" spans="1:28" ht="19.5" customHeight="1" thickBot="1">
      <c r="A34" s="218" t="s">
        <v>38</v>
      </c>
      <c r="B34" s="219"/>
      <c r="C34" s="189">
        <f>(C36/$AB$34)*100</f>
        <v>16.666666666666664</v>
      </c>
      <c r="D34" s="190"/>
      <c r="E34" s="190"/>
      <c r="F34" s="191"/>
      <c r="G34" s="189">
        <f>(G36/$AB$34)*100</f>
        <v>16.666666666666664</v>
      </c>
      <c r="H34" s="190"/>
      <c r="I34" s="190"/>
      <c r="J34" s="191"/>
      <c r="K34" s="189">
        <f>(K36/$AB$34)*100</f>
        <v>16.666666666666664</v>
      </c>
      <c r="L34" s="190"/>
      <c r="M34" s="190"/>
      <c r="N34" s="191"/>
      <c r="O34" s="189">
        <f>(O36/$AB$34)*100</f>
        <v>16.666666666666664</v>
      </c>
      <c r="P34" s="190"/>
      <c r="Q34" s="190"/>
      <c r="R34" s="191"/>
      <c r="S34" s="189">
        <f>(S36/$AB$34)*100</f>
        <v>16.666666666666664</v>
      </c>
      <c r="T34" s="190"/>
      <c r="U34" s="190"/>
      <c r="V34" s="191"/>
      <c r="W34" s="189">
        <f>(W36/$AB$34)*100</f>
        <v>16.666666666666664</v>
      </c>
      <c r="X34" s="190"/>
      <c r="Y34" s="190"/>
      <c r="Z34" s="191"/>
      <c r="AA34" s="29">
        <f>AA29+AA26+AA23+AA20+AA17+AA14+AA11+AA32</f>
        <v>0.9999999999999999</v>
      </c>
      <c r="AB34" s="22">
        <f>SUM(AB9:AB33)</f>
        <v>953737.6500000001</v>
      </c>
    </row>
    <row r="35" spans="1:28" ht="13.5" thickBot="1">
      <c r="A35" s="218" t="s">
        <v>39</v>
      </c>
      <c r="B35" s="219"/>
      <c r="C35" s="189">
        <f>C34</f>
        <v>16.666666666666664</v>
      </c>
      <c r="D35" s="190"/>
      <c r="E35" s="190"/>
      <c r="F35" s="191"/>
      <c r="G35" s="189">
        <f>C35+G34</f>
        <v>33.33333333333333</v>
      </c>
      <c r="H35" s="190"/>
      <c r="I35" s="190"/>
      <c r="J35" s="191"/>
      <c r="K35" s="189">
        <f>G35+K34</f>
        <v>49.99999999999999</v>
      </c>
      <c r="L35" s="190"/>
      <c r="M35" s="190"/>
      <c r="N35" s="191"/>
      <c r="O35" s="189">
        <f>O34</f>
        <v>16.666666666666664</v>
      </c>
      <c r="P35" s="190"/>
      <c r="Q35" s="190"/>
      <c r="R35" s="191"/>
      <c r="S35" s="189">
        <f>O35+S34</f>
        <v>33.33333333333333</v>
      </c>
      <c r="T35" s="190"/>
      <c r="U35" s="190"/>
      <c r="V35" s="191"/>
      <c r="W35" s="189">
        <f>S35+W34</f>
        <v>49.99999999999999</v>
      </c>
      <c r="X35" s="190"/>
      <c r="Y35" s="190"/>
      <c r="Z35" s="191"/>
      <c r="AA35" s="226"/>
      <c r="AB35" s="220"/>
    </row>
    <row r="36" spans="1:28" ht="13.5" thickBot="1">
      <c r="A36" s="216" t="s">
        <v>40</v>
      </c>
      <c r="B36" s="217"/>
      <c r="C36" s="189">
        <f>SUM(C11:F33)</f>
        <v>158956.275</v>
      </c>
      <c r="D36" s="190"/>
      <c r="E36" s="190"/>
      <c r="F36" s="191"/>
      <c r="G36" s="189">
        <f>SUM(G11:J33)</f>
        <v>158956.275</v>
      </c>
      <c r="H36" s="190"/>
      <c r="I36" s="190"/>
      <c r="J36" s="191"/>
      <c r="K36" s="189">
        <f>SUM(K11:N33)</f>
        <v>158956.275</v>
      </c>
      <c r="L36" s="190"/>
      <c r="M36" s="190"/>
      <c r="N36" s="191"/>
      <c r="O36" s="189">
        <f>SUM(O11:R33)</f>
        <v>158956.275</v>
      </c>
      <c r="P36" s="190"/>
      <c r="Q36" s="190"/>
      <c r="R36" s="191"/>
      <c r="S36" s="189">
        <f>SUM(S11:V33)</f>
        <v>158956.275</v>
      </c>
      <c r="T36" s="190"/>
      <c r="U36" s="190"/>
      <c r="V36" s="191"/>
      <c r="W36" s="189">
        <f>SUM(W11:Z33)</f>
        <v>158956.275</v>
      </c>
      <c r="X36" s="190"/>
      <c r="Y36" s="190"/>
      <c r="Z36" s="191"/>
      <c r="AA36" s="227"/>
      <c r="AB36" s="221"/>
    </row>
    <row r="37" spans="1:28" ht="13.5" thickBot="1">
      <c r="A37" s="216" t="s">
        <v>41</v>
      </c>
      <c r="B37" s="217"/>
      <c r="C37" s="189">
        <f>C36</f>
        <v>158956.275</v>
      </c>
      <c r="D37" s="190"/>
      <c r="E37" s="190"/>
      <c r="F37" s="191"/>
      <c r="G37" s="189">
        <f>C37+G36</f>
        <v>317912.55</v>
      </c>
      <c r="H37" s="190"/>
      <c r="I37" s="190"/>
      <c r="J37" s="191"/>
      <c r="K37" s="189">
        <f>G37+K36</f>
        <v>476868.82499999995</v>
      </c>
      <c r="L37" s="190"/>
      <c r="M37" s="190"/>
      <c r="N37" s="191"/>
      <c r="O37" s="189">
        <f>K37+O36</f>
        <v>635825.1</v>
      </c>
      <c r="P37" s="190"/>
      <c r="Q37" s="190"/>
      <c r="R37" s="191"/>
      <c r="S37" s="189">
        <f>O37+S36</f>
        <v>794781.375</v>
      </c>
      <c r="T37" s="190"/>
      <c r="U37" s="190"/>
      <c r="V37" s="191"/>
      <c r="W37" s="189">
        <f>S37+W36</f>
        <v>953737.65</v>
      </c>
      <c r="X37" s="190"/>
      <c r="Y37" s="190"/>
      <c r="Z37" s="191"/>
      <c r="AA37" s="228"/>
      <c r="AB37" s="222"/>
    </row>
  </sheetData>
  <sheetProtection/>
  <mergeCells count="129">
    <mergeCell ref="AB32:AB33"/>
    <mergeCell ref="A32:A33"/>
    <mergeCell ref="B32:B33"/>
    <mergeCell ref="C32:F32"/>
    <mergeCell ref="G32:J32"/>
    <mergeCell ref="K32:N32"/>
    <mergeCell ref="O32:R32"/>
    <mergeCell ref="A23:A24"/>
    <mergeCell ref="B23:B24"/>
    <mergeCell ref="C23:F23"/>
    <mergeCell ref="B16:AB16"/>
    <mergeCell ref="C17:F17"/>
    <mergeCell ref="B29:B30"/>
    <mergeCell ref="C29:F29"/>
    <mergeCell ref="B25:AB25"/>
    <mergeCell ref="AB29:AB30"/>
    <mergeCell ref="AA20:AA21"/>
    <mergeCell ref="C4:J4"/>
    <mergeCell ref="AA7:AB8"/>
    <mergeCell ref="AB14:AB15"/>
    <mergeCell ref="G14:J14"/>
    <mergeCell ref="C11:F11"/>
    <mergeCell ref="AB26:AB27"/>
    <mergeCell ref="AA17:AA18"/>
    <mergeCell ref="K17:N17"/>
    <mergeCell ref="K20:N20"/>
    <mergeCell ref="B19:AB19"/>
    <mergeCell ref="A36:B36"/>
    <mergeCell ref="K23:N23"/>
    <mergeCell ref="AA23:AA24"/>
    <mergeCell ref="G29:J29"/>
    <mergeCell ref="K29:N29"/>
    <mergeCell ref="AA29:AA30"/>
    <mergeCell ref="A29:A30"/>
    <mergeCell ref="K34:N34"/>
    <mergeCell ref="AA26:AA27"/>
    <mergeCell ref="B28:AB28"/>
    <mergeCell ref="B11:B12"/>
    <mergeCell ref="K11:N11"/>
    <mergeCell ref="K14:N14"/>
    <mergeCell ref="G17:J17"/>
    <mergeCell ref="C35:F35"/>
    <mergeCell ref="AB23:AB24"/>
    <mergeCell ref="C34:F34"/>
    <mergeCell ref="G34:J34"/>
    <mergeCell ref="C26:F26"/>
    <mergeCell ref="G26:J26"/>
    <mergeCell ref="B14:B15"/>
    <mergeCell ref="C14:F14"/>
    <mergeCell ref="G11:J11"/>
    <mergeCell ref="AA11:AA12"/>
    <mergeCell ref="AB11:AB12"/>
    <mergeCell ref="AA14:AA15"/>
    <mergeCell ref="B13:AB13"/>
    <mergeCell ref="W11:Z11"/>
    <mergeCell ref="O14:R14"/>
    <mergeCell ref="S14:V14"/>
    <mergeCell ref="K36:N36"/>
    <mergeCell ref="K37:N37"/>
    <mergeCell ref="C37:F37"/>
    <mergeCell ref="G37:J37"/>
    <mergeCell ref="A20:A21"/>
    <mergeCell ref="B20:B21"/>
    <mergeCell ref="B22:AB22"/>
    <mergeCell ref="G23:J23"/>
    <mergeCell ref="G35:J35"/>
    <mergeCell ref="K26:N26"/>
    <mergeCell ref="A7:A9"/>
    <mergeCell ref="B7:B9"/>
    <mergeCell ref="C7:F9"/>
    <mergeCell ref="G7:J9"/>
    <mergeCell ref="A17:A18"/>
    <mergeCell ref="B17:B18"/>
    <mergeCell ref="A14:A15"/>
    <mergeCell ref="B10:AB10"/>
    <mergeCell ref="A11:A12"/>
    <mergeCell ref="K7:N9"/>
    <mergeCell ref="A37:B37"/>
    <mergeCell ref="A34:B34"/>
    <mergeCell ref="A35:B35"/>
    <mergeCell ref="AB35:AB37"/>
    <mergeCell ref="A26:A27"/>
    <mergeCell ref="B26:B27"/>
    <mergeCell ref="C36:F36"/>
    <mergeCell ref="G36:J36"/>
    <mergeCell ref="AA35:AA37"/>
    <mergeCell ref="K35:N35"/>
    <mergeCell ref="C20:F20"/>
    <mergeCell ref="G20:J20"/>
    <mergeCell ref="AB17:AB18"/>
    <mergeCell ref="AB20:AB21"/>
    <mergeCell ref="O4:V4"/>
    <mergeCell ref="O7:R9"/>
    <mergeCell ref="S7:V9"/>
    <mergeCell ref="W7:Z9"/>
    <mergeCell ref="O11:R11"/>
    <mergeCell ref="S11:V11"/>
    <mergeCell ref="W14:Z14"/>
    <mergeCell ref="O17:R17"/>
    <mergeCell ref="S17:V17"/>
    <mergeCell ref="W17:Z17"/>
    <mergeCell ref="O20:R20"/>
    <mergeCell ref="S20:V20"/>
    <mergeCell ref="W20:Z20"/>
    <mergeCell ref="O23:R23"/>
    <mergeCell ref="S23:V23"/>
    <mergeCell ref="W23:Z23"/>
    <mergeCell ref="O26:R26"/>
    <mergeCell ref="S26:V26"/>
    <mergeCell ref="W26:Z26"/>
    <mergeCell ref="O29:R29"/>
    <mergeCell ref="S29:V29"/>
    <mergeCell ref="W29:Z29"/>
    <mergeCell ref="O34:R34"/>
    <mergeCell ref="S34:V34"/>
    <mergeCell ref="W34:Z34"/>
    <mergeCell ref="B31:AB31"/>
    <mergeCell ref="S32:V32"/>
    <mergeCell ref="W32:Z32"/>
    <mergeCell ref="AA32:AA33"/>
    <mergeCell ref="O37:R37"/>
    <mergeCell ref="S37:V37"/>
    <mergeCell ref="W37:Z37"/>
    <mergeCell ref="O35:R35"/>
    <mergeCell ref="S35:V35"/>
    <mergeCell ref="W35:Z35"/>
    <mergeCell ref="O36:R36"/>
    <mergeCell ref="S36:V36"/>
    <mergeCell ref="W36:Z36"/>
  </mergeCells>
  <printOptions horizontalCentered="1" verticalCentered="1"/>
  <pageMargins left="0.1968503937007874" right="0.1968503937007874" top="0.7874015748031497" bottom="0.3937007874015748" header="0.35433070866141736" footer="0.5118110236220472"/>
  <pageSetup horizontalDpi="300" verticalDpi="300" orientation="landscape" paperSize="9" scale="52" r:id="rId2"/>
  <headerFooter alignWithMargins="0">
    <oddHeader>&amp;R&amp;14&amp;P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</dc:creator>
  <cp:keywords/>
  <dc:description/>
  <cp:lastModifiedBy>cliente</cp:lastModifiedBy>
  <cp:lastPrinted>2018-06-14T19:01:04Z</cp:lastPrinted>
  <dcterms:created xsi:type="dcterms:W3CDTF">1999-09-01T18:42:57Z</dcterms:created>
  <dcterms:modified xsi:type="dcterms:W3CDTF">2018-08-13T14:53:57Z</dcterms:modified>
  <cp:category/>
  <cp:version/>
  <cp:contentType/>
  <cp:contentStatus/>
</cp:coreProperties>
</file>